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4644" windowWidth="16824" windowHeight="4692" tabRatio="912" firstSheet="1" activeTab="2"/>
  </bookViews>
  <sheets>
    <sheet name="Indicators Time Series" sheetId="1" r:id="rId1"/>
    <sheet name="Definitions" sheetId="2" r:id="rId2"/>
    <sheet name="2015" sheetId="24" r:id="rId3"/>
    <sheet name="2014" sheetId="18" r:id="rId4"/>
    <sheet name="2013" sheetId="19" r:id="rId5"/>
    <sheet name="2012" sheetId="21" r:id="rId6"/>
    <sheet name="2011" sheetId="22" r:id="rId7"/>
    <sheet name="2010" sheetId="23" r:id="rId8"/>
    <sheet name="2009" sheetId="6" r:id="rId9"/>
    <sheet name="2008" sheetId="7" r:id="rId10"/>
    <sheet name="2007" sheetId="8" r:id="rId11"/>
    <sheet name="2006" sheetId="9" r:id="rId12"/>
    <sheet name="2005" sheetId="10" r:id="rId13"/>
  </sheets>
  <definedNames>
    <definedName name="_xlnm.Print_Area" localSheetId="12">'2005'!$A$1:$CF$89</definedName>
    <definedName name="_xlnm.Print_Area" localSheetId="11">'2006'!$A$1:$P$90</definedName>
    <definedName name="_xlnm.Print_Area" localSheetId="10">'2007'!$A$1:$P$90</definedName>
    <definedName name="_xlnm.Print_Area" localSheetId="9">'2008'!$A$1:$O$90</definedName>
    <definedName name="_xlnm.Print_Area" localSheetId="8">'2009'!$A$1:$Q$89</definedName>
    <definedName name="_xlnm.Print_Area" localSheetId="3">'2014'!$A$1:$XEO$96</definedName>
    <definedName name="_xlnm.Print_Area" localSheetId="1">Definitions!$A$1:$E$42</definedName>
    <definedName name="_xlnm.Print_Area" localSheetId="0">'Indicators Time Series'!$A$1:$K$42</definedName>
    <definedName name="_xlnm.Print_Titles" localSheetId="12">'2005'!$A:$B,'2005'!$1:$3</definedName>
    <definedName name="_xlnm.Print_Titles" localSheetId="11">'2006'!$A:$B,'2006'!$1:$3</definedName>
    <definedName name="_xlnm.Print_Titles" localSheetId="10">'2007'!$A:$B,'2007'!$1:$3</definedName>
    <definedName name="_xlnm.Print_Titles" localSheetId="9">'2008'!$A:$B,'2008'!$1:$3</definedName>
    <definedName name="_xlnm.Print_Titles" localSheetId="8">'2009'!$A:$B,'2009'!$1:$3</definedName>
    <definedName name="_xlnm.Print_Titles" localSheetId="1">Definitions!$1:$4</definedName>
  </definedNames>
  <calcPr calcId="145621"/>
</workbook>
</file>

<file path=xl/calcChain.xml><?xml version="1.0" encoding="utf-8"?>
<calcChain xmlns="http://schemas.openxmlformats.org/spreadsheetml/2006/main">
  <c r="M89" i="23" l="1"/>
  <c r="L89" i="23"/>
  <c r="K89" i="23"/>
  <c r="J89" i="23"/>
  <c r="I89" i="23"/>
  <c r="H89" i="23"/>
  <c r="G89" i="23"/>
  <c r="M88" i="23"/>
  <c r="L88" i="23"/>
  <c r="K88" i="23"/>
  <c r="J88" i="23"/>
  <c r="I88" i="23"/>
  <c r="H88" i="23"/>
  <c r="G88" i="23"/>
  <c r="M87" i="23"/>
  <c r="L87" i="23"/>
  <c r="K87" i="23"/>
  <c r="J87" i="23"/>
  <c r="I87" i="23"/>
  <c r="H87" i="23"/>
  <c r="G87" i="23"/>
  <c r="M86" i="23"/>
  <c r="L86" i="23"/>
  <c r="K86" i="23"/>
  <c r="J86" i="23"/>
  <c r="I86" i="23"/>
  <c r="H86" i="23"/>
  <c r="G86" i="23"/>
  <c r="M85" i="23"/>
  <c r="L85" i="23"/>
  <c r="K85" i="23"/>
  <c r="J85" i="23"/>
  <c r="I85" i="23"/>
  <c r="H85" i="23"/>
  <c r="G85" i="23"/>
  <c r="E89" i="23"/>
  <c r="D89" i="23"/>
  <c r="E88" i="23"/>
  <c r="D88" i="23"/>
  <c r="E87" i="23"/>
  <c r="D87" i="23"/>
  <c r="E86" i="23"/>
  <c r="D86" i="23"/>
  <c r="E85" i="23"/>
  <c r="D85" i="23"/>
  <c r="E84" i="23"/>
  <c r="D84" i="23"/>
  <c r="C84" i="23"/>
  <c r="C87" i="23"/>
  <c r="C86" i="23"/>
  <c r="C85" i="23"/>
  <c r="C89" i="23"/>
  <c r="C88" i="23"/>
  <c r="E88" i="22"/>
  <c r="D88" i="22"/>
  <c r="C88" i="22"/>
  <c r="E86" i="22"/>
  <c r="D86" i="22"/>
  <c r="C86" i="22"/>
  <c r="E85" i="22"/>
  <c r="D85" i="22"/>
  <c r="C85" i="22"/>
  <c r="E88" i="21"/>
  <c r="D88" i="21"/>
  <c r="C88" i="21"/>
  <c r="E86" i="21"/>
  <c r="D86" i="21"/>
  <c r="E85" i="21"/>
  <c r="D85" i="21"/>
  <c r="C86" i="21"/>
  <c r="C85" i="21"/>
  <c r="E88" i="19"/>
  <c r="D88" i="19"/>
  <c r="E86" i="19"/>
  <c r="D86" i="19"/>
  <c r="E85" i="19"/>
  <c r="D85" i="19"/>
  <c r="C88" i="19"/>
  <c r="C86" i="19"/>
  <c r="C85" i="19"/>
  <c r="E86" i="18"/>
  <c r="D86" i="18"/>
  <c r="C86" i="18"/>
  <c r="E88" i="18"/>
  <c r="D88" i="18"/>
  <c r="D85" i="18"/>
  <c r="E85" i="18"/>
  <c r="D87" i="18"/>
  <c r="E87" i="18"/>
  <c r="C89" i="18"/>
  <c r="C88" i="18"/>
  <c r="C85" i="18"/>
  <c r="F88" i="23" l="1"/>
  <c r="F89" i="23"/>
  <c r="F87" i="23"/>
  <c r="F86" i="23"/>
  <c r="F85" i="23"/>
  <c r="F84" i="23"/>
  <c r="M84" i="23"/>
  <c r="L84" i="23"/>
  <c r="K84" i="23"/>
  <c r="J84" i="23"/>
  <c r="I84" i="23"/>
  <c r="H84" i="23"/>
  <c r="G84" i="23"/>
  <c r="M88" i="22"/>
  <c r="L88" i="22"/>
  <c r="K88" i="22"/>
  <c r="J88" i="22"/>
  <c r="I88" i="22"/>
  <c r="H88" i="22"/>
  <c r="G88" i="22"/>
  <c r="F88" i="22"/>
  <c r="M86" i="22"/>
  <c r="L86" i="22"/>
  <c r="K86" i="22"/>
  <c r="J86" i="22"/>
  <c r="I86" i="22"/>
  <c r="H86" i="22"/>
  <c r="G86" i="22"/>
  <c r="F86" i="22"/>
  <c r="M85" i="22"/>
  <c r="L85" i="22"/>
  <c r="K85" i="22"/>
  <c r="J85" i="22"/>
  <c r="I85" i="22"/>
  <c r="H85" i="22"/>
  <c r="G85" i="22"/>
  <c r="F85" i="22"/>
  <c r="M89" i="22"/>
  <c r="L89" i="22"/>
  <c r="K89" i="22"/>
  <c r="J89" i="22"/>
  <c r="I89" i="22"/>
  <c r="H89" i="22"/>
  <c r="G89" i="22"/>
  <c r="F89" i="22"/>
  <c r="E89" i="22"/>
  <c r="D89" i="22"/>
  <c r="C89" i="22"/>
  <c r="M87" i="22"/>
  <c r="L87" i="22"/>
  <c r="K87" i="22"/>
  <c r="J87" i="22"/>
  <c r="I87" i="22"/>
  <c r="H87" i="22"/>
  <c r="G87" i="22"/>
  <c r="F87" i="22"/>
  <c r="E87" i="22"/>
  <c r="D87" i="22"/>
  <c r="C87" i="22"/>
  <c r="O84" i="22"/>
  <c r="N84" i="22"/>
  <c r="M84" i="22"/>
  <c r="L84" i="22"/>
  <c r="K84" i="22"/>
  <c r="J84" i="22"/>
  <c r="I84" i="22"/>
  <c r="H84" i="22"/>
  <c r="G84" i="22"/>
  <c r="F84" i="22"/>
  <c r="E84" i="22"/>
  <c r="D84" i="22"/>
  <c r="C84" i="22"/>
  <c r="M88" i="21"/>
  <c r="L88" i="21"/>
  <c r="K88" i="21"/>
  <c r="J88" i="21"/>
  <c r="I88" i="21"/>
  <c r="H88" i="21"/>
  <c r="G88" i="21"/>
  <c r="F88" i="21"/>
  <c r="M86" i="21"/>
  <c r="L86" i="21"/>
  <c r="K86" i="21"/>
  <c r="J86" i="21"/>
  <c r="I86" i="21"/>
  <c r="H86" i="21"/>
  <c r="G86" i="21"/>
  <c r="F86" i="21"/>
  <c r="M85" i="21"/>
  <c r="L85" i="21"/>
  <c r="K85" i="21"/>
  <c r="J85" i="21"/>
  <c r="I85" i="21"/>
  <c r="H85" i="21"/>
  <c r="G85" i="21"/>
  <c r="F85" i="21"/>
  <c r="M89" i="21"/>
  <c r="L89" i="21"/>
  <c r="K89" i="21"/>
  <c r="J89" i="21"/>
  <c r="I89" i="21"/>
  <c r="H89" i="21"/>
  <c r="G89" i="21"/>
  <c r="F89" i="21"/>
  <c r="E89" i="21"/>
  <c r="D89" i="21"/>
  <c r="C89" i="21"/>
  <c r="M87" i="21"/>
  <c r="L87" i="21"/>
  <c r="K87" i="21"/>
  <c r="J87" i="21"/>
  <c r="I87" i="21"/>
  <c r="H87" i="21"/>
  <c r="G87" i="21"/>
  <c r="F87" i="21"/>
  <c r="E87" i="21"/>
  <c r="D87" i="21"/>
  <c r="C87" i="21"/>
  <c r="O84" i="21"/>
  <c r="N84" i="21"/>
  <c r="M84" i="21"/>
  <c r="L84" i="21"/>
  <c r="K84" i="21"/>
  <c r="J84" i="21"/>
  <c r="I84" i="21"/>
  <c r="H84" i="21"/>
  <c r="G84" i="21"/>
  <c r="F84" i="21"/>
  <c r="E84" i="21"/>
  <c r="D84" i="21"/>
  <c r="C84" i="21"/>
  <c r="M88" i="19"/>
  <c r="L88" i="19"/>
  <c r="K88" i="19"/>
  <c r="J88" i="19"/>
  <c r="I88" i="19"/>
  <c r="H88" i="19"/>
  <c r="G88" i="19"/>
  <c r="M86" i="19"/>
  <c r="L86" i="19"/>
  <c r="K86" i="19"/>
  <c r="J86" i="19"/>
  <c r="I86" i="19"/>
  <c r="H86" i="19"/>
  <c r="G86" i="19"/>
  <c r="F89" i="19"/>
  <c r="F88" i="19"/>
  <c r="F86" i="19"/>
  <c r="M85" i="19"/>
  <c r="L85" i="19"/>
  <c r="K85" i="19"/>
  <c r="J85" i="19"/>
  <c r="I85" i="19"/>
  <c r="H85" i="19"/>
  <c r="G85" i="19"/>
  <c r="F85" i="19"/>
  <c r="C99" i="18"/>
  <c r="D99" i="18"/>
  <c r="E99" i="18"/>
  <c r="C100" i="18"/>
  <c r="D100" i="18"/>
  <c r="E100" i="18"/>
  <c r="C101" i="18"/>
  <c r="D101" i="18"/>
  <c r="E101" i="18"/>
  <c r="C102" i="18"/>
  <c r="D102" i="18"/>
  <c r="E102" i="18"/>
  <c r="C103" i="18"/>
  <c r="D103" i="18"/>
  <c r="E103" i="18"/>
  <c r="C84" i="18"/>
  <c r="D84" i="18"/>
  <c r="E84" i="18"/>
  <c r="F84" i="18"/>
  <c r="F85" i="18"/>
  <c r="F86" i="18"/>
  <c r="C87" i="18"/>
  <c r="F87" i="18"/>
  <c r="F88" i="18"/>
  <c r="D89" i="18"/>
  <c r="E89" i="18"/>
  <c r="F89" i="18"/>
  <c r="F99" i="18"/>
  <c r="F100" i="18"/>
  <c r="F101" i="18"/>
  <c r="F102" i="18"/>
  <c r="F103" i="18"/>
  <c r="C104" i="18"/>
  <c r="D104" i="18"/>
  <c r="E104" i="18"/>
  <c r="F104" i="18"/>
  <c r="M88" i="18"/>
  <c r="L88" i="18"/>
  <c r="M86" i="18"/>
  <c r="L86" i="18"/>
  <c r="K86" i="18"/>
  <c r="J86" i="18"/>
  <c r="I86" i="18"/>
  <c r="H86" i="18"/>
  <c r="G88" i="18"/>
  <c r="G86" i="18"/>
  <c r="M85" i="18"/>
  <c r="L85" i="18"/>
  <c r="J85" i="18"/>
  <c r="H85" i="18"/>
  <c r="G85" i="18"/>
  <c r="M104" i="18"/>
  <c r="M103" i="18"/>
  <c r="M102" i="18"/>
  <c r="M101" i="18"/>
  <c r="L104" i="18"/>
  <c r="L103" i="18"/>
  <c r="L102" i="18"/>
  <c r="L101" i="18"/>
  <c r="M99" i="18"/>
  <c r="L99" i="18"/>
  <c r="K99" i="18"/>
  <c r="J99" i="18"/>
  <c r="I99" i="18"/>
  <c r="H99" i="18"/>
  <c r="G99" i="18"/>
  <c r="K104" i="18"/>
  <c r="J104" i="18"/>
  <c r="I104" i="18"/>
  <c r="H104" i="18"/>
  <c r="G104" i="18"/>
  <c r="K103" i="18"/>
  <c r="J103" i="18"/>
  <c r="I103" i="18"/>
  <c r="H103" i="18"/>
  <c r="G103" i="18"/>
  <c r="K102" i="18"/>
  <c r="J102" i="18"/>
  <c r="I102" i="18"/>
  <c r="H102" i="18"/>
  <c r="G102" i="18"/>
  <c r="K101" i="18"/>
  <c r="J101" i="18"/>
  <c r="I101" i="18"/>
  <c r="H101" i="18"/>
  <c r="G101" i="18"/>
  <c r="M89" i="19"/>
  <c r="L89" i="19"/>
  <c r="K89" i="19"/>
  <c r="J89" i="19"/>
  <c r="I89" i="19"/>
  <c r="H89" i="19"/>
  <c r="G89" i="19"/>
  <c r="E89" i="19"/>
  <c r="D89" i="19"/>
  <c r="C89" i="19"/>
  <c r="M87" i="19"/>
  <c r="L87" i="19"/>
  <c r="K87" i="19"/>
  <c r="J87" i="19"/>
  <c r="I87" i="19"/>
  <c r="H87" i="19"/>
  <c r="G87" i="19"/>
  <c r="F87" i="19"/>
  <c r="E87" i="19"/>
  <c r="D87" i="19"/>
  <c r="C87" i="19"/>
  <c r="O84" i="19"/>
  <c r="N84" i="19"/>
  <c r="M84" i="19"/>
  <c r="L84" i="19"/>
  <c r="K84" i="19"/>
  <c r="J84" i="19"/>
  <c r="I84" i="19"/>
  <c r="H84" i="19"/>
  <c r="G84" i="19"/>
  <c r="F84" i="19"/>
  <c r="E84" i="19"/>
  <c r="D84" i="19"/>
  <c r="C84" i="19"/>
  <c r="M100" i="18"/>
  <c r="L100" i="18"/>
  <c r="K100" i="18"/>
  <c r="J100" i="18"/>
  <c r="I100" i="18"/>
  <c r="H100" i="18"/>
  <c r="G100" i="18"/>
  <c r="M89" i="18"/>
  <c r="L89" i="18"/>
  <c r="K89" i="18"/>
  <c r="J89" i="18"/>
  <c r="I89" i="18"/>
  <c r="H89" i="18"/>
  <c r="G89" i="18"/>
  <c r="K88" i="18"/>
  <c r="J88" i="18"/>
  <c r="I88" i="18"/>
  <c r="H88" i="18"/>
  <c r="M87" i="18"/>
  <c r="L87" i="18"/>
  <c r="K87" i="18"/>
  <c r="J87" i="18"/>
  <c r="I87" i="18"/>
  <c r="H87" i="18"/>
  <c r="G87" i="18"/>
  <c r="K85" i="18"/>
  <c r="I85" i="18"/>
  <c r="O84" i="18"/>
  <c r="N84" i="18"/>
  <c r="M84" i="18"/>
  <c r="L84" i="18"/>
  <c r="K84" i="18"/>
  <c r="J84" i="18"/>
  <c r="I84" i="18"/>
  <c r="H84" i="18"/>
  <c r="G84" i="18"/>
</calcChain>
</file>

<file path=xl/sharedStrings.xml><?xml version="1.0" encoding="utf-8"?>
<sst xmlns="http://schemas.openxmlformats.org/spreadsheetml/2006/main" count="2858" uniqueCount="375">
  <si>
    <t>Using the Indicators</t>
  </si>
  <si>
    <t xml:space="preserve">Definitions of indicators </t>
  </si>
  <si>
    <t>Overall performance</t>
  </si>
  <si>
    <t>Community satisfaction rating for overall performance generally of the council</t>
  </si>
  <si>
    <t>Council result from the Annual Community Satisfaction Survey for Local Governments (Chart One: Summary of Results - Result No 1), coordinated by Local Government Victoria.</t>
  </si>
  <si>
    <t>Advocacy</t>
  </si>
  <si>
    <t>Community satisfaction rating for Council’s advocacy and community representation on key local issues</t>
  </si>
  <si>
    <t>Council result from the Annual Community Satisfaction Survey for Local Governments (Chart One: Summary of Results - Result No 4), coordinated by Local Government Victoria.</t>
  </si>
  <si>
    <t>Engagement</t>
  </si>
  <si>
    <t>Community satisfaction rating for Council’s engagement in decision making on key local issues</t>
  </si>
  <si>
    <t>Council result from the Annual Community Satisfaction Survey for Local Governments (Chart One: Summary of Results - Result No 5), coordinated by Local Government Victoria.</t>
  </si>
  <si>
    <t>All rates</t>
  </si>
  <si>
    <t>Average rates and charges per assessment</t>
  </si>
  <si>
    <t>Rates and charges declared as being receivable, in the calculations for the adopted rates, at the beginning of the year, including:</t>
  </si>
  <si>
    <t>•   general rates and charges declared under ss. 160, 161,161A of the Local Government Act 1989</t>
  </si>
  <si>
    <t>•   municipal charges and service rates and charges (that is, garbage services) levied under ss. 159, 162 respectively</t>
  </si>
  <si>
    <t>•   supplementary rates declared,</t>
  </si>
  <si>
    <r>
      <t>divided by</t>
    </r>
    <r>
      <rPr>
        <sz val="9"/>
        <color indexed="18"/>
        <rFont val="Arial"/>
        <family val="2"/>
      </rPr>
      <t xml:space="preserve"> the number of assessments used in the calculation of the adopted rate (that is, when the rate was struck).</t>
    </r>
  </si>
  <si>
    <t>Residential rates</t>
  </si>
  <si>
    <t>Average residential rates and charges per assessment</t>
  </si>
  <si>
    <t>Rates and charges declared for all residential assessments (including vacant residential assessments) as defined in “All rates”, except for residential assessments only</t>
  </si>
  <si>
    <r>
      <t>divided by</t>
    </r>
    <r>
      <rPr>
        <sz val="9"/>
        <color indexed="18"/>
        <rFont val="Arial"/>
        <family val="2"/>
      </rPr>
      <t xml:space="preserve"> the number of residential assessments used in the calculation of the adopted rate (that is, when the rate was struck).</t>
    </r>
  </si>
  <si>
    <t>Operating costs</t>
  </si>
  <si>
    <t>Average operating expenditure per assessment</t>
  </si>
  <si>
    <t>Total expenses per the Income Statement (previously known as the statement of financial performance) plus net gain (loss) on disposal of property, plant and equipment infrastructure</t>
  </si>
  <si>
    <t>Note: Where major factors of expenditure such as devaluations or transfers of assets are excluded, councils should provide a note explaining what has been excluded.</t>
  </si>
  <si>
    <t>Capital expenditure</t>
  </si>
  <si>
    <t>Average capital expenditure per assessment</t>
  </si>
  <si>
    <t>Amount of council’s expenditure capitalised to the statement of financial position and contributions by a local government to major assets not owned by the local government, including expenditure on:</t>
  </si>
  <si>
    <t>• capital renewal of existing assets which returns the service potential or the life of the asset up to that which it had originally</t>
  </si>
  <si>
    <t>• capital expansion which extends an existing asset at the same standard as currently enjoyed by residents to a new group of users</t>
  </si>
  <si>
    <t>• capital upgrade which enhances an existing asset to provide a higher level of service or expenditure that will increase the life of the asset beyond that which it had originally</t>
  </si>
  <si>
    <t>NB Exactly what is included as capital expenditure will vary according to the local government’s policy in defining the ‘asset’ and its ‘life’.</t>
  </si>
  <si>
    <t>Infrastructure</t>
  </si>
  <si>
    <t>Renewal</t>
  </si>
  <si>
    <t>Ratio of current spending on capital renewal of existing infrastructure assets which returns the service potential or the life of the asset up to that which it had originally to the AAAC totalled for each and every infrastructure asset to give one ratio.</t>
  </si>
  <si>
    <t>Renewal and maintenance</t>
  </si>
  <si>
    <t>Ratio of current spending on capital renewal of existing infrastructure assets which returns the service potential or the life of the asset up to that which it had originally plus current spending on maintenance to AAAC plus all anticipated planned and un</t>
  </si>
  <si>
    <r>
      <t xml:space="preserve">The Average Annual Asset Consumption (AAAC) is the amount of a local government’s asset base consumed during a year. It is based on the current replacement cost ‘as new’ </t>
    </r>
    <r>
      <rPr>
        <i/>
        <sz val="9"/>
        <color indexed="18"/>
        <rFont val="Arial"/>
        <family val="2"/>
      </rPr>
      <t>divided by</t>
    </r>
    <r>
      <rPr>
        <sz val="9"/>
        <color indexed="18"/>
        <rFont val="Arial"/>
        <family val="2"/>
      </rPr>
      <t xml:space="preserve"> useful life.</t>
    </r>
  </si>
  <si>
    <t>Debts</t>
  </si>
  <si>
    <t>Average liabilities per assessment</t>
  </si>
  <si>
    <t>Total liabilities as per the Balance Sheet (previously known as the statement of financial position) less items held in trust (reflected in assets also held)</t>
  </si>
  <si>
    <t>NB Items held in trust does not include employee leave entitlements such as long service leave.</t>
  </si>
  <si>
    <t>Operating result</t>
  </si>
  <si>
    <t>Operating result per assessment</t>
  </si>
  <si>
    <t xml:space="preserve">Surplus (deficit) for the period per the Income Statement (previously known as the Bottom line per statement of financial performance) </t>
  </si>
  <si>
    <r>
      <t>divided by</t>
    </r>
    <r>
      <rPr>
        <sz val="9"/>
        <color indexed="18"/>
        <rFont val="Arial"/>
        <family val="2"/>
      </rPr>
      <t xml:space="preserve"> the number of assessments used in the calculation of the adopted rate (that is when the rate was struck)</t>
    </r>
  </si>
  <si>
    <t>A note should be provided to this indicator explaining any major factors including their dollar amount, which have contributed to the result. For example, capital grants, developers contributions, revaluations of non current assets and what the result wou</t>
  </si>
  <si>
    <t>NB Surpluses should be shown as positive and losses or deficits as negatives.</t>
  </si>
  <si>
    <t>Data available for general analysis</t>
  </si>
  <si>
    <t>The attached time series data for 2005 -2009 is presented in excel format to enable councils and those with an interest in local government to do their own analysis.  The data and indicators were provided by councils using the Victoria Grants Commission R</t>
  </si>
  <si>
    <t>Review and Feedback</t>
  </si>
  <si>
    <r>
      <t xml:space="preserve">Any updates to data, corrections or suggestions as to how the data can be further improved should be forwarded to </t>
    </r>
    <r>
      <rPr>
        <b/>
        <sz val="9"/>
        <color indexed="18"/>
        <rFont val="Arial"/>
        <family val="2"/>
      </rPr>
      <t>Eveline Kane, Local Government Victoria, email eveline.kane@dpcd.vic.gov.au</t>
    </r>
    <r>
      <rPr>
        <sz val="9"/>
        <color indexed="18"/>
        <rFont val="Arial"/>
        <family val="2"/>
      </rPr>
      <t xml:space="preserve">
</t>
    </r>
  </si>
  <si>
    <t>2012 Source Data</t>
  </si>
  <si>
    <t>OVERALL PERFORMANCE</t>
  </si>
  <si>
    <t>ADVOCACY</t>
  </si>
  <si>
    <t>ENGAGEMENT</t>
  </si>
  <si>
    <t>ALL RATES</t>
  </si>
  <si>
    <t>RESIDENTIAL RATES</t>
  </si>
  <si>
    <t xml:space="preserve">OPERATING COSTS </t>
  </si>
  <si>
    <t>CAPITAL EXPENDITURE</t>
  </si>
  <si>
    <t>RENEWAL</t>
  </si>
  <si>
    <t>RENEWAL AND MAINTENANCE</t>
  </si>
  <si>
    <t>DEBTS</t>
  </si>
  <si>
    <t>OPERATING RESULT</t>
  </si>
  <si>
    <t>ASSESSMENTS</t>
  </si>
  <si>
    <t>POPULATION</t>
  </si>
  <si>
    <t>COMMENTS</t>
  </si>
  <si>
    <t>Council Group</t>
  </si>
  <si>
    <t xml:space="preserve">Council Name </t>
  </si>
  <si>
    <t>Community satisfaction overall performance of council</t>
  </si>
  <si>
    <t>Community satisfaction advocacy and community representation</t>
  </si>
  <si>
    <t>Community satisfaction engagement in decision-making</t>
  </si>
  <si>
    <t>Rates and charges per assessment $</t>
  </si>
  <si>
    <t>Residential rates and charges per assessment $</t>
  </si>
  <si>
    <t>Operating expenditure per assessment $</t>
  </si>
  <si>
    <t>Capital expenditure per assessment $</t>
  </si>
  <si>
    <t>Infrastructure renewal %</t>
  </si>
  <si>
    <t>Infrastructure renewal and maintenance %</t>
  </si>
  <si>
    <t>Liabilities per assessment $</t>
  </si>
  <si>
    <t>Operating result per assessment $</t>
  </si>
  <si>
    <t>No of Assessments 2011-12</t>
  </si>
  <si>
    <t>Estimated Resident Population June 2011 (ABS)</t>
  </si>
  <si>
    <t>Summary of comments provided by councils</t>
  </si>
  <si>
    <t>S</t>
  </si>
  <si>
    <t>Alpine</t>
  </si>
  <si>
    <t>Ararat</t>
  </si>
  <si>
    <t>R</t>
  </si>
  <si>
    <t>Ballarat</t>
  </si>
  <si>
    <t>I</t>
  </si>
  <si>
    <t>Banyule</t>
  </si>
  <si>
    <t>L</t>
  </si>
  <si>
    <t>Bass Coast</t>
  </si>
  <si>
    <t>Baw Baw</t>
  </si>
  <si>
    <t>Bayside</t>
  </si>
  <si>
    <t>Benalla</t>
  </si>
  <si>
    <t>Boroondara</t>
  </si>
  <si>
    <t>O</t>
  </si>
  <si>
    <t>Brimbank</t>
  </si>
  <si>
    <t>Buloke</t>
  </si>
  <si>
    <t>Campaspe</t>
  </si>
  <si>
    <t>Cardinia</t>
  </si>
  <si>
    <t>Casey</t>
  </si>
  <si>
    <t>Central Goldfields</t>
  </si>
  <si>
    <t>Colac-Otway</t>
  </si>
  <si>
    <t>Corangamite</t>
  </si>
  <si>
    <t>Darebin</t>
  </si>
  <si>
    <t>East Gippsland</t>
  </si>
  <si>
    <t>Frankston</t>
  </si>
  <si>
    <t xml:space="preserve">Gannawarra </t>
  </si>
  <si>
    <t>Glen Eira</t>
  </si>
  <si>
    <t>Glenelg</t>
  </si>
  <si>
    <t>Golden Plains</t>
  </si>
  <si>
    <t>Greater Bendigo</t>
  </si>
  <si>
    <t>Greater Dandenong</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</si>
  <si>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</si>
  <si>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</si>
  <si>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</si>
  <si>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</si>
  <si>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</si>
  <si>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</si>
  <si>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</si>
  <si>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</si>
  <si>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</si>
  <si>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</si>
  <si>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</si>
  <si>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</si>
  <si>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</si>
  <si>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</si>
  <si>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</si>
  <si>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</si>
  <si>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</si>
  <si>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</si>
  <si>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</si>
  <si>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</si>
  <si>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</si>
  <si>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</si>
  <si>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</si>
  <si>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</si>
  <si>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</si>
  <si>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</si>
  <si>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</si>
  <si>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</si>
  <si>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</si>
  <si>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</si>
  <si>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</si>
  <si>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</si>
  <si>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</si>
  <si>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</si>
  <si>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</si>
  <si>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</si>
  <si>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</si>
  <si>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</si>
  <si>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</si>
  <si>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 xml:space="preserve">Surf Coast </t>
  </si>
  <si>
    <t>Swan Hill</t>
  </si>
  <si>
    <t>Towong</t>
  </si>
  <si>
    <t>Wangaratta</t>
  </si>
  <si>
    <t>Warrnambool</t>
  </si>
  <si>
    <t>Wellington</t>
  </si>
  <si>
    <t>West Wimmera</t>
  </si>
  <si>
    <t>Whitehorse</t>
  </si>
  <si>
    <t>Whittlesea</t>
  </si>
  <si>
    <t>Wodonga</t>
  </si>
  <si>
    <t>Wyndham</t>
  </si>
  <si>
    <t>Yarra</t>
  </si>
  <si>
    <t>Yarra Ranges</t>
  </si>
  <si>
    <t>Yarriambiack</t>
  </si>
  <si>
    <t>Indexed mean</t>
  </si>
  <si>
    <t>Median</t>
  </si>
  <si>
    <t>Sector results</t>
  </si>
  <si>
    <t>Inner metro</t>
  </si>
  <si>
    <t>Outer metro</t>
  </si>
  <si>
    <t>Regional cities</t>
  </si>
  <si>
    <t>Large shires</t>
  </si>
  <si>
    <t>Small shires</t>
  </si>
  <si>
    <t>2011 Source Data</t>
  </si>
  <si>
    <t>No of Assessments 2010-11</t>
  </si>
  <si>
    <t>Estimated Resident Population June 2010 (ABS)</t>
  </si>
  <si>
    <t xml:space="preserve">Alpine </t>
  </si>
  <si>
    <t xml:space="preserve">Operating costs and Grant income have increase mainly due to asset restoration works for the September and December 2010 flood events which were funded from Vic Roads. Capital expenditure has decreased  from 2009/10 as 2009/10 expenditure was higher than </t>
  </si>
  <si>
    <t xml:space="preserve">Ararat </t>
  </si>
  <si>
    <t>The operating result of a surplus of $239 per assessment in 2010/11 was influenced by a number factors - an increase in $2.8m increase in "grants - non current" largely attribute to natural disaster funding. Operating expenditure rose by 18% largely due t</t>
  </si>
  <si>
    <t>RC</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</si>
  <si>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</si>
  <si>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</si>
  <si>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</si>
  <si>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</si>
  <si>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</si>
  <si>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</si>
  <si>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</si>
  <si>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</si>
  <si>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</si>
  <si>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</si>
  <si>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</si>
  <si>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Variances in Rates figures are due to linked data using actuals and entered data being calculated from when the rates were struck (from the budget).  Variance in Capital Expenditure is due to the entered figure including operating capital expenditure.  Va</t>
  </si>
  <si>
    <t xml:space="preserve">Casey </t>
  </si>
  <si>
    <t xml:space="preserve">Central Goldfields </t>
  </si>
  <si>
    <t xml:space="preserve">Operating Result Indicator - please note that within the published annual report the operating result per assessment was reported as $920.  This wrongly included the infrastrucure revaluation figure of $3,085,786.  (Hence $7,265,839/7893 = $920.54)  This </t>
  </si>
  <si>
    <t xml:space="preserve">Colac Otway </t>
  </si>
  <si>
    <t xml:space="preserve">Corangamite </t>
  </si>
  <si>
    <t xml:space="preserve">Darebin </t>
  </si>
  <si>
    <t>Line 30105 Eliminate Contract &amp; Security Deposits held (31000 A7A). Line 30060 Includes Major Capital Maintenance costs not capitalised during the year. Line 30030 Residential rates declared as per 2010/11 Approved Budget. Line 30015 Includes declared rat</t>
  </si>
  <si>
    <t xml:space="preserve">East Gippsland </t>
  </si>
  <si>
    <t xml:space="preserve">Frankston </t>
  </si>
  <si>
    <t xml:space="preserve">Glen Eira </t>
  </si>
  <si>
    <t>1. Differences in Code: 30015 &amp; 30030 , relates to the rates figure in the annual accounts represents rate revenue for the financial year, whereas the the definition for the Local Government Indicators includes rates and charges declared as being receivab</t>
  </si>
  <si>
    <t xml:space="preserve">Glenelg </t>
  </si>
  <si>
    <t xml:space="preserve">Golden Plains </t>
  </si>
  <si>
    <t xml:space="preserve">Greater Bendigo </t>
  </si>
  <si>
    <t xml:space="preserve">Greater Dandenong </t>
  </si>
  <si>
    <t xml:space="preserve">Greater Geelong </t>
  </si>
  <si>
    <t>Number of assessments used was from the rate strike at 1st July 2010.  This is the same as the City of Greater Geelong's Annual Accounts.  This is different to schedule A6 which is the rate strike plus supplementaries for the year 2010/2011.</t>
  </si>
  <si>
    <t xml:space="preserve">Greater Shepparton </t>
  </si>
  <si>
    <t xml:space="preserve">Hepburn </t>
  </si>
  <si>
    <t>DUE TO THE NON RECURRENT NATURE OF FLOOD IMPAIRMENT, IT HAS BEEN EXCLUDED FROM OPERATING COSTS. ALL FLOOD RELATED INCOME AND EXPENDITURE HAS BEEN EXCLUDED FROM THE OPERATING RESULT.</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</si>
  <si>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</si>
  <si>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</si>
  <si>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</si>
  <si>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</si>
  <si>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</si>
  <si>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</si>
  <si>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</si>
  <si>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</si>
  <si>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</si>
  <si>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</si>
  <si>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</si>
  <si>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Note that the operating result per assessment is without the Other comprehensive income ($148.132 million asset revaluation increment).  The figures with this included are surplus $152.49 million and $3,397 per assessment</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</si>
  <si>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</si>
  <si>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</si>
  <si>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</si>
  <si>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</si>
  <si>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</si>
  <si>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</si>
  <si>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</si>
  <si>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</si>
  <si>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</si>
  <si>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</si>
  <si>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</si>
  <si>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</si>
  <si>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Mount Alexander </t>
  </si>
  <si>
    <t>Net asset revaluation decrement of $1,629,437 excluded from 30045 operating expenditure;     the calculation for the 09/10 infrastructure items was incorrect in that included all assets and not just infrastructure assets.  If these items were recalculated</t>
  </si>
  <si>
    <t xml:space="preserve">Moyne </t>
  </si>
  <si>
    <t xml:space="preserve">Murrindindi </t>
  </si>
  <si>
    <t xml:space="preserve">Nillumbik </t>
  </si>
  <si>
    <t xml:space="preserve">Northern Grampians </t>
  </si>
  <si>
    <t xml:space="preserve">Port Phillip </t>
  </si>
  <si>
    <t xml:space="preserve">Pyrenees </t>
  </si>
  <si>
    <t xml:space="preserve">Queenscliffe </t>
  </si>
  <si>
    <t>Above indicators may not  agree to annual report in all cases due to the differenc in method of calculation : Operating result used in annual report is before revaluation adjustment and other extraordinary items shown below the line in other comprehensive</t>
  </si>
  <si>
    <t>30015 reduced to exclude special rates.</t>
  </si>
  <si>
    <t xml:space="preserve">Swan Hill </t>
  </si>
  <si>
    <t xml:space="preserve">Towong </t>
  </si>
  <si>
    <t xml:space="preserve">Wangaratta </t>
  </si>
  <si>
    <t xml:space="preserve">Warrnambool </t>
  </si>
  <si>
    <t>Affordability: Average rates and charges (all assessments) have increased by $1.70 per week, while average residential rates and charges have increased by $1.33 per week. The additional increase compared to previous years is mainly due to the inclusion of</t>
  </si>
  <si>
    <t xml:space="preserve">West Wimmera </t>
  </si>
  <si>
    <t xml:space="preserve">Whitehorse </t>
  </si>
  <si>
    <t xml:space="preserve">Whittlesea </t>
  </si>
  <si>
    <t xml:space="preserve">Wodonga </t>
  </si>
  <si>
    <t xml:space="preserve">Wyndham </t>
  </si>
  <si>
    <t xml:space="preserve">Yarra </t>
  </si>
  <si>
    <t xml:space="preserve">Yarra Ranges </t>
  </si>
  <si>
    <t>Operating costs provided last year for 2009/10 were incorrect (rounded down to $000s and shown as $141,278 which has resulted in a significant variance at 30055)</t>
  </si>
  <si>
    <t>2010  Source  Data</t>
  </si>
  <si>
    <t>No of Assessments 2009-10</t>
  </si>
  <si>
    <t>Estimated Resident Population June 2009 (ABS)</t>
  </si>
  <si>
    <t>The "ALL RATES" &amp; "RESIDENTIAL RATES" amounts have been adjusted to align with previous years calculations as follows -
All Rates                                                   $11573
Less Special rates                                    $1155
Less Lan</t>
  </si>
  <si>
    <t>The operating expenditure for this financial year is overstated by $10,460,000 due to to the net asset decrement movement. If this amount was deducted the average cost per assessment would be $2,571 an increase of 8.4% compared to last year.</t>
  </si>
  <si>
    <r>
      <t xml:space="preserve">Note:  Major factors that contributed to the result
</t>
    </r>
    <r>
      <rPr>
        <b/>
        <sz val="9"/>
        <rFont val="Arial"/>
        <family val="2"/>
      </rPr>
      <t xml:space="preserve">Income  </t>
    </r>
    <r>
      <rPr>
        <sz val="9"/>
        <rFont val="Arial"/>
        <family val="2"/>
      </rPr>
      <t xml:space="preserve">
Donated Assets  $39,197.000
Revaluation – Fair value adjustment for investment property  $127,000
Developer contributions  $9,171,000
Capital Grants  $15,829,000
Initial Recognition of Assets  $</t>
    </r>
  </si>
  <si>
    <t xml:space="preserve">Line 30090 = Capital renewal $5954 + Maintenance B2 21030 $905, 21060 $282, 21070 $970 = 8111 Excludes Land Improvements, Buildings, plant and Equipment.                                                                                                      </t>
  </si>
  <si>
    <t>30015 difference is due to Council provided pensioner discount and actual vs declared rate from the 2009/10 budget. 30030 difference is due to Council provided pensioner discount</t>
  </si>
  <si>
    <t>Manual adjustment made at items 30015 and 30030 in the deduction of $10,596,000 (as shown at item 04200) from the charges as shown in Column D. This is a deduction for the Tambo Bluff Special Charge Scheme which should NOT be included in the calculation o</t>
  </si>
  <si>
    <t>Number of assessments used was from the rate strike as 1st July 2009.  This is the same as the City of Greater Geelong's Annual Accounts.  This is different to schedule A6 which is the rate strike plus supplementaries for the year 2009/2010.</t>
  </si>
  <si>
    <t>Note that 30120 excludes the asset revaluation income of $132.001 million to ensure comparability with prior year outcomes.</t>
  </si>
  <si>
    <t>Operating result includes income from Revaluation of Assets of $3,953k.  If this was excluded from the operating result per assessment, the amount noted in 30130 would be $676.</t>
  </si>
  <si>
    <t>Indicators as per local government definintion</t>
  </si>
  <si>
    <t xml:space="preserve">$1,502,968 written down value of assets replaced has, once more, not been included in the operating expenditure.  The operating result has changed by (158.3%) and this is due to a change in the operating result from $2,280,955 in 08/09  to ($1,338,762) - </t>
  </si>
  <si>
    <r>
      <rPr>
        <b/>
        <sz val="9"/>
        <rFont val="Arial"/>
        <family val="2"/>
      </rPr>
      <t>Affordability:</t>
    </r>
    <r>
      <rPr>
        <sz val="9"/>
        <rFont val="Arial"/>
        <family val="2"/>
      </rPr>
      <t xml:space="preserve">
Average rates and charges (all assessments) have increased by just over a dollar per week ($1.20), while average residential rates and charges has increased by only $0.65 per week. 
</t>
    </r>
    <r>
      <rPr>
        <b/>
        <sz val="9"/>
        <rFont val="Arial"/>
        <family val="2"/>
      </rPr>
      <t>Sustainability:</t>
    </r>
    <r>
      <rPr>
        <sz val="9"/>
        <rFont val="Arial"/>
        <family val="2"/>
      </rPr>
      <t xml:space="preserve">
Average liabilities per assessment decreas</t>
    </r>
  </si>
  <si>
    <t>2009  Source  Data</t>
  </si>
  <si>
    <t>No of Assessments 2008-09</t>
  </si>
  <si>
    <t>Estimated Resident Population June 2008 (ABS)</t>
  </si>
  <si>
    <t xml:space="preserve">The "ALL RATES &amp; RESIDENTIAL RATES" amounts have been adjusted to align with previous years calculations.  Cap ex has decreased from 2007/08 due to Bogong High Plains road reconstruction project and developer contributions (impact). Operating results and </t>
  </si>
  <si>
    <t>1. Differences in Code: 30015 &amp; 30030, relates to differences in annual accounts and VLGIs definitions where rates and charges declared as receivable at beginning of year. Codes 30015 and 30030 also include special rates and charges revenue and the Counci</t>
  </si>
  <si>
    <t>Number of assessments used was from the rate strike as 1st July 2008.  This is the same as the City of Greater Geelong's Annual Accounts.  This is different to schedule A6 which is the rate strike plus supplementaries for the year 2008/2009.</t>
  </si>
  <si>
    <t xml:space="preserve">   Financial year results for  2007-08, VGC Code 30000 result is 83,  Code 30005 result is 78, Code 30010 result is 68.</t>
  </si>
  <si>
    <t>$740,118 written down value of assets replaced has, once more,  not been included in the operating expenditure.  The operating result has changed by 252% and this is due to a change in the operating result from ($1,024,296) in 07/08 to $2,280,955 in 08/09</t>
  </si>
  <si>
    <t>The operating result (VGC Code 30120) includes $1,305,906 in 2009/10 advanced Grants Commission funds distributed as part of the federal government's stimulus package.  This advance received in June 2009 has had a significant effect on the favourable perc</t>
  </si>
  <si>
    <t>Average rates and charges (all assessments) have increased by ($0.97), while average residential rates and charges has increased by only $0.38 per week. 
Average liabilities per assessment increased by 5.8% due to increased loan borrowings of $2.4 million</t>
  </si>
  <si>
    <t xml:space="preserve">All Rates 2008/2009 average rates &amp; charges overstated in Annual Report ($1,312).  Residential Rates 2007/2008 average rates &amp; charges should be $975.  </t>
  </si>
  <si>
    <t xml:space="preserve">The all rates and residential rates figures have a variance as the VLGI's are based on rates raised at the beginning of the year whereas the year end result includes any supplementary rates and their partial year collection that occur duing the financial </t>
  </si>
  <si>
    <t>2008  Source  Data</t>
  </si>
  <si>
    <t>No of Assessments 2008</t>
  </si>
  <si>
    <t>The "ALL RATES" &amp; "RESIDENTIAL RATES" amounts have been adjusted to align with previous years calculations as follows - All Rates $10013, Less Special rates $907, Less Landfill Rehabilitation Levy $128, Adjusted Rates amount $8978</t>
  </si>
  <si>
    <t>The operating result of $488 per assessment in 2006/07 compared with $54 in 2007/08 was influenced by a number of unprecedented factors: Grants for capital works included roads to recovery supplementary grant income $984K; recreation projects of $733k res</t>
  </si>
  <si>
    <t>Number of assessments used was from the rate strike as 1st July 2007.  This is the same as the City of Greater Geelong's Annual Accounts.  This is different to schedule A6 which is the rate strike plus supplementaries for the year 2007/2008.</t>
  </si>
  <si>
    <t>Did not participate in Statewide Community Satisfaction Survey.</t>
  </si>
  <si>
    <t>There are some definition differences between the VLGI and the VGC Return. The Data here are in accordance with the VGLI definitions and were used to prepare the indicators reported in Mitchell Shire Council's 2007/8 Annual Report</t>
  </si>
  <si>
    <t>The financial indicators are distorted as a result of a boundary realignment which resulted in $46.539 million in assets being transferred to the City of Melbourne. The 2007/08 results should be adjusted to account for the value of those assets transfered</t>
  </si>
  <si>
    <t>The number of assessments in the LGI is the number when the rates are initially calculated (at 1 July 2007). ALL RATES: Rates and charges in the LGI does not include CBD Special Rate Levy. RESIDENTIAL RATES: Residential Rates in the LGI included all of th</t>
  </si>
  <si>
    <t xml:space="preserve">Average rates and charges (all assessments) and average residential rates and charges have both decreased slightly due to an increase in residential assessments with the inclusion of additional properties rated for the first time. </t>
  </si>
  <si>
    <t>2007  Source  Data</t>
  </si>
  <si>
    <t>No of Assessment 2007</t>
  </si>
  <si>
    <t>Estimated Resident Population June 2007 (ABS)</t>
  </si>
  <si>
    <t>The "ALL RATES" &amp; "RESIDENTIAL RATES" amounts have been adjusted to align with previous years calculations.
Capital expenditure has decreased from 2005/06 as a result of a reduction in building projects by $1.6M and road &amp; drainage assets contributed by d</t>
  </si>
  <si>
    <t>The operating result of $488 per assessment in 2006/07 compared with -$14 in 2005/06 was influenced by a number of unprecedented factors: Grants for capital works included roads to recovery supplementary grant income $984K; recreation projects of $733k re</t>
  </si>
  <si>
    <t>Operating Expenditure figures different due to 2006/07 figure excluding net gain on disposal of assets (per instructions).  Total Liabilities figures different due to 2006/07 figure excluding trust funds and deposits (per instructions).</t>
  </si>
  <si>
    <t>Variaton are mainly due to definitions in respect of the reporting in the annual financial statement and the Victorian Local Govt Indicators eg nos assessments at end of year</t>
  </si>
  <si>
    <t xml:space="preserve">Number of assessments used was from the rate strike at 1st July 2006. This is the same as the City of Greater Geelong's Annual Accounts. </t>
  </si>
  <si>
    <t>"All Rates"  -  are rates declared value as per the published budget (including Supplementary Valuations declared of $1.3M. 
"Residential Rates"   is the declared Residential Rates number plus the delcared Supplementary Valuation number of $1.3M.</t>
  </si>
  <si>
    <t>Amounts shown may differ to those shown in council's annual report. This is a result of a variation in VLGI Definitions</t>
  </si>
  <si>
    <t>Explanation of variances:
ALL RATES: Rates and charges in the VLGI does not include CBD Special Rate Levy. Also the number of assessments in the VLGI is the number when the rates are initially calculated (at 1 July 2006).
RESIDENTIAL RATES: Residential Ra</t>
  </si>
  <si>
    <t>Infrastructure data significantly impacted by under-expenditure of capital works program</t>
  </si>
  <si>
    <t>The all rates figure does not include the $36,000 received from AGL Hydro in lieu of rates that is not classified as rate income by Council.</t>
  </si>
  <si>
    <t>The methodology for calculating the replacement cost of assets has been updated. The calculation is now based on replacing existing assets to a modern standard, not what was previously built. This has resulted in an increased calculation for AAAC.</t>
  </si>
  <si>
    <t>The Local Government Indicators do not take into account growth in rates during the 2006/07 financial year.</t>
  </si>
  <si>
    <t>2006  Source  Data</t>
  </si>
  <si>
    <t>No of Assessment 2006</t>
  </si>
  <si>
    <t>Estimated Resident Population June 2006 (ABS)</t>
  </si>
  <si>
    <t>Capital expenditure has increased as a result of extra building projects $1.7 million and $0.8 million of road &amp; drainage assets contributed by a developer.</t>
  </si>
  <si>
    <t>No comment</t>
  </si>
  <si>
    <t xml:space="preserve">Operating costs exclude net losses on associates and joint venture $0.2 million and infrastructure assets disposed $18.6 million
Major factors contributing to the operating result were donated assets $42,3 million, revaluation - fair value adjustment for </t>
  </si>
  <si>
    <t>Operating costs do not include $1.0 million loss on disposal of fixed assets.</t>
  </si>
  <si>
    <t xml:space="preserve">*Community satisfaction results not included as the council did not participate in the statewide survey and consequently their individual results are not comparable.Capital expenditure on new assets of $17 million mainly on the Maribyrnong Aquatic Centre </t>
  </si>
  <si>
    <t>For better comparison to other Councils, the operating costs, capital expenditure, total liabilities and operating result used in these indicators only include the Council  figures not the consolidated figures.  Capital expenditure per assessment increase</t>
  </si>
  <si>
    <t>*Community satisfaction results not included as the council did not participate in the statewide survey and consequently their individual results are not comparable.</t>
  </si>
  <si>
    <t>Revaluation of asset base resulted in an increase in AAAC. 
Rates &amp; Charges per assessment - Council has focused its efforts in recent years in attracting commercial and industrial investment to the city to shift the rates burden from residential ratepaye</t>
  </si>
  <si>
    <t>2005  Source  Data</t>
  </si>
  <si>
    <t>No of Assessment 2005</t>
  </si>
  <si>
    <t>Estimated Resident Population June 2005 (ABS)</t>
  </si>
  <si>
    <t>Major factors contributing to the operating result were a $29.3 million income from recognition of road formation assets and $1.1 million expense from the establishment of a provision for landfill rehabilitation</t>
  </si>
  <si>
    <t>No comments</t>
  </si>
  <si>
    <t>Council is investigating the renewal and upgrade expenditure classification as, whilst the renewal indicator was low, capital expenditure has consistently been high in comparison with others. Council is satisfied with its asset maintenance program and the</t>
  </si>
  <si>
    <t>Major factors contributing to the operating result were  -$4.1 million revaluation/recognition of non-current assets, capital grants received of $1.5 million and developers' contributions received of $0.6. Excluding these factors the operating result woul</t>
  </si>
  <si>
    <t xml:space="preserve">Major factors contributing to the operating result were a provision for $1.0 million landfill rehabilitation and site aftercare costs and a  $0.4 million decreased in depreciation due to an increase in the expected useful lives of infrastructure assets.  </t>
  </si>
  <si>
    <t>.</t>
  </si>
  <si>
    <t>$14.4 million of liabilities will be repaid using funds generated from joint venture partnerships and a reimbursement from a Victorian Government Agency. After deduction this amount the liabilities per assessment would be $1,481</t>
  </si>
  <si>
    <t>Council's capital expenditure on infrastructure for 2004-2005 was $22.4 million compared with depreciation of $14 million. It appears that council's capital expenditure on infrastructure renewal has been allocated to upgrades and new works, which has cont</t>
  </si>
  <si>
    <t>A major factor contributing to the operating result was assets received from developers.</t>
  </si>
  <si>
    <t>Operating expenditure includes private works expenditure which is offset by income. Private works expenditure in 2005 was approximately $8.9 million. The infrastructure renewal percentage is low due to a majority of larger renewal projects being delayed u</t>
  </si>
  <si>
    <t>A major factor contributing to the operating result was $12.8 million for non-current assets not previously recognised</t>
  </si>
  <si>
    <t>Major factors contributing to the operating result were a $2.3 million provision for tip rehabilitation costs and $0.4 million income for granted assets. Excluding these factors operating result would be $13.</t>
  </si>
  <si>
    <t>Major factors contributing to the operating result were $0.9 million found assets $916,000 and $0.6 million capital grants. Excluding these factors the operating result -$8.</t>
  </si>
  <si>
    <t>*</t>
  </si>
  <si>
    <t>* Community satisfaction results not included as this council did not participate in the statewide survey and consequently their individual results are not comparable</t>
  </si>
  <si>
    <t>The amount shown for all of these indicators are for Council only excluding subsidiaries, joint venture and associated entities.</t>
  </si>
  <si>
    <t>A major factor contributing to the operating result was a $29.0 million increase in the asset revaluation reserve</t>
  </si>
  <si>
    <t>The operating result has been adjusted for $9.0 million recognition of previously unrecognised non-current asset and $30.8 million revaluation adjustments to non-current assets.</t>
  </si>
  <si>
    <t>2003/04 residential assessments included approximately 500 general farm assessments which were account for separately in 2004/05.</t>
  </si>
  <si>
    <t>Capital expenditure has been impacted by $5.4 million for the construction of the $9 million Hamilton Indoor Leisure &amp; Aquatic Center. The expected completion date is January 2006 and a further $3 million will be incurred in 2005/06.</t>
  </si>
  <si>
    <t>Major factors contributing to the operating result were 2004/05 Roads to Recovery funding received in 2003/04 and $0.6 million provision for landfill remediation expenses.</t>
  </si>
  <si>
    <t>Major factors contributing to the operating result were $39.9 million recognition of non-current assets, $1.39 million increased in proceeds on sale of assets, $0.3 million increase in non-cash capital contributions and $0.9 million decrease in grant inco</t>
  </si>
  <si>
    <t>The renewal expenditure includes a number of projects that were funded by grants and in all likelihood would not have proceeded (at least not all in the one year) if the funds were not available. Also there was in excess of $500,000 spent renovating the t</t>
  </si>
  <si>
    <t>A major factor contributing to the operating result was $0.4 million recognition of non-current assets.</t>
  </si>
  <si>
    <t>Excluding the impact of major adjustments the operating result would be ($196.75) for 2004/2005 and ($234.44) for 2003/2004.</t>
  </si>
  <si>
    <t>A major factor contributing to the operating result was $7.6 million asset revaluations. Excluding this the operating result would be (55)</t>
  </si>
  <si>
    <t>No of Assessments 2013-14</t>
  </si>
  <si>
    <t>Estimated Resident Population June 2013 (ABS)</t>
  </si>
  <si>
    <t>2014 Source Data</t>
  </si>
  <si>
    <t>No of Assessments 2012-13</t>
  </si>
  <si>
    <t>Estimated Resident Population June 2012 (ABS)</t>
  </si>
  <si>
    <t xml:space="preserve"> </t>
  </si>
  <si>
    <t>2013 Source Data</t>
  </si>
  <si>
    <t>Outer Metro C37:C50</t>
  </si>
  <si>
    <t>Regional Cities C51:C61</t>
  </si>
  <si>
    <t>Large Shires C21:C36</t>
  </si>
  <si>
    <t>Small Shires*C64:C75,C77:C79,C81:C82</t>
  </si>
  <si>
    <t>Inner Metro * C4:C19/20</t>
  </si>
  <si>
    <t>Sector Results</t>
  </si>
  <si>
    <t>Estimated Resident Population June 2004 (ABS)</t>
  </si>
  <si>
    <t>2015 Source Data</t>
  </si>
  <si>
    <t>No of Assessments 2014-15</t>
  </si>
  <si>
    <t>Estimated Resident Population June 2014 (ABS)</t>
  </si>
  <si>
    <t>Colac Otway</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</si>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</sst>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Red]\(#,##0\)"/>
    <numFmt numFmtId="165" formatCode="0.0%"/>
    <numFmt numFmtId="166" formatCode="0.0"/>
    <numFmt numFmtId="167" formatCode="#,##0.0"/>
    <numFmt numFmtId="168" formatCode="_(&quot;$&quot;* #,##0_);_(&quot;$&quot;* \(#,##0\);_(&quot;$&quot;* &quot;-&quot;??_);_(@_)"/>
    <numFmt numFmtId="169" formatCode="_(* #,##0_);_(* \(#,##0\);_(* &quot;-&quot;_);_(@_)"/>
    <numFmt numFmtId="170" formatCode="#,##0_ ;[Red]\-#,##0\ "/>
  </numFmts>
  <fonts count="33" x14ac:knownFonts="1">
    <font>
      <sz val="10"/>
      <name val="Arial"/>
    </font>
    <font>
      <sz val="10"/>
      <name val="Arial"/>
      <family val="2"/>
    </font>
    <font>
      <b/>
      <sz val="11"/>
      <name val="Arial"/>
      <family val="2"/>
    </font>
    <font>
      <sz val="11"/>
      <name val="Arial"/>
      <family val="2"/>
    </font>
    <font>
      <sz val="8"/>
      <name val="Arial"/>
      <family val="2"/>
    </font>
    <font>
      <sz val="12"/>
      <name val="Times New Roman"/>
      <family val="1"/>
    </font>
    <font>
      <b/>
      <sz val="8"/>
      <color indexed="9"/>
      <name val="Arial"/>
      <family val="2"/>
    </font>
    <font>
      <sz val="8"/>
      <color indexed="9"/>
      <name val="Arial"/>
      <family val="2"/>
    </font>
    <font>
      <sz val="28"/>
      <name val="Arial"/>
      <family val="2"/>
    </font>
    <font>
      <b/>
      <sz val="10"/>
      <color indexed="57"/>
      <name val="Helvetica"/>
      <family val="2"/>
    </font>
    <font>
      <sz val="9"/>
      <color indexed="18"/>
      <name val="Arial"/>
      <family val="2"/>
    </font>
    <font>
      <i/>
      <sz val="9"/>
      <color indexed="18"/>
      <name val="Arial"/>
      <family val="2"/>
    </font>
    <font>
      <i/>
      <sz val="8"/>
      <color indexed="18"/>
      <name val="Arial"/>
      <family val="2"/>
    </font>
    <font>
      <sz val="28"/>
      <color indexed="9"/>
      <name val="Helvetica"/>
      <family val="2"/>
    </font>
    <font>
      <b/>
      <sz val="12"/>
      <name val="Arial"/>
      <family val="2"/>
    </font>
    <font>
      <b/>
      <sz val="9"/>
      <color indexed="18"/>
      <name val="Arial"/>
      <family val="2"/>
    </font>
    <font>
      <sz val="10"/>
      <name val="Arial"/>
      <family val="2"/>
    </font>
    <font>
      <sz val="12"/>
      <name val="Times New Roman"/>
      <family val="1"/>
    </font>
    <font>
      <sz val="10"/>
      <name val="Arial"/>
      <family val="2"/>
    </font>
    <font>
      <sz val="11"/>
      <color indexed="8"/>
      <name val="Arial"/>
      <family val="2"/>
    </font>
    <font>
      <sz val="9"/>
      <name val="Arial"/>
      <family val="2"/>
    </font>
    <font>
      <b/>
      <sz val="9"/>
      <name val="Arial"/>
      <family val="2"/>
    </font>
    <font>
      <b/>
      <sz val="9"/>
      <color indexed="9"/>
      <name val="Arial"/>
      <family val="2"/>
    </font>
    <font>
      <sz val="11"/>
      <color rgb="FF000000"/>
      <name val="Calibri"/>
      <family val="2"/>
    </font>
    <font>
      <sz val="11"/>
      <color rgb="FF000000"/>
      <name val="Arial"/>
      <family val="2"/>
    </font>
    <font>
      <b/>
      <sz val="14"/>
      <name val="Arial"/>
      <family val="2"/>
    </font>
    <font>
      <sz val="14"/>
      <name val="Arial"/>
      <family val="2"/>
    </font>
    <font>
      <b/>
      <sz val="14"/>
      <color indexed="9"/>
      <name val="Arial"/>
      <family val="2"/>
    </font>
    <font>
      <sz val="14"/>
      <color indexed="9"/>
      <name val="Arial"/>
      <family val="2"/>
    </font>
    <font>
      <sz val="14"/>
      <color indexed="8"/>
      <name val="Arial"/>
      <family val="2"/>
    </font>
    <font>
      <sz val="14"/>
      <color rgb="FF000000"/>
      <name val="Calibri"/>
      <family val="2"/>
    </font>
    <font>
      <sz val="14"/>
      <color rgb="FF000000"/>
      <name val="Arial"/>
      <family val="2"/>
    </font>
    <font>
      <b/>
      <sz val="18"/>
      <name val="Arial"/>
      <family val="2"/>
    </font>
  </fonts>
  <fills count="12">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indexed="23"/>
        <bgColor indexed="64"/>
      </patternFill>
    </fill>
    <fill>
      <patternFill patternType="solid">
        <fgColor indexed="22"/>
        <bgColor indexed="64"/>
      </patternFill>
    </fill>
    <fill>
      <patternFill patternType="solid">
        <fgColor indexed="41"/>
        <bgColor indexed="64"/>
      </patternFill>
    </fill>
    <fill>
      <patternFill patternType="solid">
        <fgColor indexed="52"/>
        <bgColor indexed="64"/>
      </patternFill>
    </fill>
    <fill>
      <patternFill patternType="solid">
        <fgColor indexed="16"/>
        <bgColor indexed="64"/>
      </patternFill>
    </fill>
    <fill>
      <patternFill patternType="solid">
        <fgColor theme="0"/>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18"/>
      </top>
      <bottom style="thin">
        <color indexed="18"/>
      </bottom>
      <diagonal/>
    </border>
    <border>
      <left/>
      <right/>
      <top style="thin">
        <color indexed="18"/>
      </top>
      <bottom/>
      <diagonal/>
    </border>
    <border>
      <left/>
      <right/>
      <top/>
      <bottom style="thin">
        <color indexed="18"/>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169" fontId="14" fillId="0" borderId="0" applyFill="0" applyBorder="0">
      <protection locked="0"/>
    </xf>
    <xf numFmtId="169" fontId="14" fillId="2" borderId="0" applyBorder="0"/>
    <xf numFmtId="0" fontId="14" fillId="3" borderId="0" applyBorder="0"/>
    <xf numFmtId="168" fontId="14" fillId="4" borderId="0"/>
    <xf numFmtId="0" fontId="18" fillId="0" borderId="0"/>
    <xf numFmtId="0" fontId="1" fillId="0" borderId="0"/>
    <xf numFmtId="0" fontId="16" fillId="0" borderId="0"/>
    <xf numFmtId="9" fontId="1" fillId="0" borderId="0" applyFont="0" applyFill="0" applyBorder="0" applyAlignment="0" applyProtection="0"/>
    <xf numFmtId="9" fontId="16" fillId="0" borderId="0" applyFont="0" applyFill="0" applyBorder="0" applyAlignment="0" applyProtection="0"/>
  </cellStyleXfs>
  <cellXfs count="235">
    <xf numFmtId="0" fontId="0" fillId="0" borderId="0" xfId="0"/>
    <xf numFmtId="0" fontId="0" fillId="0" borderId="0" xfId="0" applyFill="1" applyAlignment="1">
      <alignment wrapText="1"/>
    </xf>
    <xf numFmtId="0" fontId="3" fillId="0" borderId="0" xfId="0" applyFont="1" applyFill="1" applyAlignment="1">
      <alignment wrapText="1"/>
    </xf>
    <xf numFmtId="164" fontId="3" fillId="0" borderId="0" xfId="0" applyNumberFormat="1" applyFont="1" applyFill="1" applyAlignment="1">
      <alignment wrapText="1"/>
    </xf>
    <xf numFmtId="0" fontId="0" fillId="0" borderId="0" xfId="0" applyNumberFormat="1" applyFill="1" applyAlignment="1">
      <alignment wrapText="1"/>
    </xf>
    <xf numFmtId="0" fontId="3" fillId="0" borderId="0" xfId="0" applyFont="1" applyAlignment="1">
      <alignment wrapText="1"/>
    </xf>
    <xf numFmtId="0" fontId="3" fillId="0" borderId="0" xfId="0" applyFont="1" applyFill="1" applyAlignment="1">
      <alignment horizontal="center" wrapText="1"/>
    </xf>
    <xf numFmtId="1" fontId="3" fillId="0" borderId="0" xfId="0" applyNumberFormat="1" applyFont="1" applyFill="1" applyAlignment="1">
      <alignment wrapText="1"/>
    </xf>
    <xf numFmtId="0" fontId="4" fillId="0" borderId="0" xfId="0" applyFont="1" applyFill="1" applyAlignment="1">
      <alignment wrapText="1"/>
    </xf>
    <xf numFmtId="164" fontId="3" fillId="0" borderId="0" xfId="0" applyNumberFormat="1" applyFont="1" applyFill="1" applyBorder="1" applyAlignment="1">
      <alignment wrapText="1"/>
    </xf>
    <xf numFmtId="0" fontId="0" fillId="0" borderId="0" xfId="0" applyFill="1" applyBorder="1" applyAlignment="1">
      <alignment wrapText="1"/>
    </xf>
    <xf numFmtId="0" fontId="2" fillId="0" borderId="0" xfId="0" applyFont="1" applyFill="1" applyAlignment="1">
      <alignment horizontal="center" vertical="top" wrapText="1"/>
    </xf>
    <xf numFmtId="0" fontId="3" fillId="0" borderId="0" xfId="0" applyFont="1" applyFill="1" applyAlignment="1">
      <alignment vertical="top" wrapText="1"/>
    </xf>
    <xf numFmtId="0" fontId="0" fillId="0" borderId="0" xfId="0" applyFill="1" applyAlignment="1">
      <alignment horizontal="center" vertical="top" wrapText="1"/>
    </xf>
    <xf numFmtId="0" fontId="5" fillId="0" borderId="0" xfId="0" applyFont="1" applyFill="1" applyAlignment="1">
      <alignment vertical="top" wrapText="1"/>
    </xf>
    <xf numFmtId="0" fontId="0" fillId="0" borderId="0" xfId="0" applyFill="1" applyAlignment="1">
      <alignment vertical="top" wrapText="1"/>
    </xf>
    <xf numFmtId="0" fontId="6" fillId="5" borderId="1" xfId="0" applyFont="1" applyFill="1" applyBorder="1" applyAlignment="1">
      <alignment horizontal="center" vertical="top" wrapText="1"/>
    </xf>
    <xf numFmtId="22" fontId="7" fillId="5" borderId="1" xfId="0" applyNumberFormat="1" applyFont="1" applyFill="1" applyBorder="1" applyAlignment="1">
      <alignment horizontal="center" vertical="top" wrapText="1"/>
    </xf>
    <xf numFmtId="0" fontId="6" fillId="5" borderId="1" xfId="0" applyFont="1" applyFill="1" applyBorder="1" applyAlignment="1">
      <alignment horizontal="center" wrapText="1"/>
    </xf>
    <xf numFmtId="0" fontId="2" fillId="0" borderId="1" xfId="0" applyFont="1" applyFill="1" applyBorder="1" applyAlignment="1">
      <alignment horizontal="center" vertical="top" wrapText="1"/>
    </xf>
    <xf numFmtId="0" fontId="3" fillId="0" borderId="1" xfId="0" applyFont="1" applyFill="1" applyBorder="1" applyAlignment="1">
      <alignment vertical="top" wrapText="1"/>
    </xf>
    <xf numFmtId="164" fontId="3" fillId="0" borderId="1" xfId="0" applyNumberFormat="1" applyFont="1" applyFill="1" applyBorder="1" applyAlignment="1">
      <alignment vertical="top"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wrapText="1"/>
    </xf>
    <xf numFmtId="164" fontId="3" fillId="0" borderId="1" xfId="0" applyNumberFormat="1" applyFont="1" applyFill="1" applyBorder="1" applyAlignment="1">
      <alignment wrapText="1"/>
    </xf>
    <xf numFmtId="1" fontId="2" fillId="0" borderId="1" xfId="0" applyNumberFormat="1" applyFont="1" applyFill="1" applyBorder="1" applyAlignment="1">
      <alignment horizontal="center" vertical="top" wrapText="1"/>
    </xf>
    <xf numFmtId="1" fontId="3" fillId="0" borderId="1" xfId="0" applyNumberFormat="1" applyFont="1" applyFill="1" applyBorder="1" applyAlignment="1">
      <alignment vertical="top" wrapText="1"/>
    </xf>
    <xf numFmtId="1" fontId="3" fillId="0" borderId="1" xfId="0" applyNumberFormat="1" applyFont="1" applyFill="1" applyBorder="1" applyAlignment="1">
      <alignment wrapText="1"/>
    </xf>
    <xf numFmtId="164" fontId="3" fillId="0" borderId="0" xfId="0" applyNumberFormat="1" applyFont="1" applyFill="1" applyAlignment="1"/>
    <xf numFmtId="3" fontId="3" fillId="0" borderId="0" xfId="0" applyNumberFormat="1" applyFont="1" applyFill="1" applyAlignment="1">
      <alignment wrapText="1"/>
    </xf>
    <xf numFmtId="3" fontId="0" fillId="0" borderId="0" xfId="0" applyNumberFormat="1" applyFill="1" applyAlignment="1">
      <alignment wrapText="1"/>
    </xf>
    <xf numFmtId="9" fontId="0" fillId="0" borderId="0" xfId="0" applyNumberFormat="1" applyFill="1" applyAlignment="1">
      <alignment wrapText="1"/>
    </xf>
    <xf numFmtId="0" fontId="0" fillId="0" borderId="1" xfId="0" applyFill="1" applyBorder="1" applyAlignment="1">
      <alignment wrapText="1"/>
    </xf>
    <xf numFmtId="0" fontId="0" fillId="0" borderId="1" xfId="0" applyBorder="1" applyAlignment="1">
      <alignment wrapText="1"/>
    </xf>
    <xf numFmtId="0" fontId="0" fillId="0" borderId="0" xfId="0" applyFill="1" applyBorder="1"/>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vertical="top" wrapText="1"/>
    </xf>
    <xf numFmtId="0" fontId="9" fillId="0" borderId="2"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1" fillId="0" borderId="4" xfId="0" applyFont="1" applyFill="1" applyBorder="1" applyAlignment="1">
      <alignment vertical="top" wrapText="1"/>
    </xf>
    <xf numFmtId="0" fontId="12" fillId="0" borderId="4" xfId="0" applyFont="1" applyFill="1" applyBorder="1" applyAlignment="1">
      <alignment vertical="top" wrapText="1"/>
    </xf>
    <xf numFmtId="0" fontId="0" fillId="0" borderId="4" xfId="0" applyFill="1" applyBorder="1" applyAlignment="1">
      <alignment vertical="top" wrapText="1"/>
    </xf>
    <xf numFmtId="0" fontId="2" fillId="7" borderId="1" xfId="0" applyFont="1" applyFill="1" applyBorder="1" applyAlignment="1">
      <alignment horizontal="center" vertical="top" wrapText="1"/>
    </xf>
    <xf numFmtId="0" fontId="2" fillId="7" borderId="1" xfId="0" applyFont="1" applyFill="1" applyBorder="1" applyAlignment="1">
      <alignment horizontal="center" wrapText="1"/>
    </xf>
    <xf numFmtId="0" fontId="8" fillId="0" borderId="5" xfId="0" applyFont="1" applyFill="1" applyBorder="1" applyAlignment="1">
      <alignment vertical="top"/>
    </xf>
    <xf numFmtId="167" fontId="17" fillId="0" borderId="0" xfId="0" applyNumberFormat="1" applyFont="1" applyFill="1" applyAlignment="1">
      <alignment wrapText="1"/>
    </xf>
    <xf numFmtId="167" fontId="3" fillId="0" borderId="0" xfId="0" applyNumberFormat="1" applyFont="1" applyFill="1" applyAlignment="1">
      <alignment wrapText="1"/>
    </xf>
    <xf numFmtId="164" fontId="3" fillId="0" borderId="6" xfId="0" applyNumberFormat="1" applyFont="1" applyFill="1" applyBorder="1" applyAlignment="1">
      <alignment vertical="top" wrapText="1"/>
    </xf>
    <xf numFmtId="0" fontId="2" fillId="7" borderId="7" xfId="0" applyFont="1" applyFill="1" applyBorder="1" applyAlignment="1">
      <alignment horizontal="center" wrapText="1"/>
    </xf>
    <xf numFmtId="0" fontId="18" fillId="0" borderId="1" xfId="0" applyFont="1" applyBorder="1" applyAlignment="1">
      <alignment wrapText="1"/>
    </xf>
    <xf numFmtId="0" fontId="0" fillId="0" borderId="1" xfId="0" applyNumberFormat="1" applyBorder="1" applyAlignment="1">
      <alignment vertical="top" wrapText="1"/>
    </xf>
    <xf numFmtId="0" fontId="18" fillId="0" borderId="1" xfId="0" applyFont="1" applyBorder="1" applyAlignment="1">
      <alignment vertical="top" wrapText="1"/>
    </xf>
    <xf numFmtId="0" fontId="18" fillId="0" borderId="1" xfId="0" applyNumberFormat="1" applyFont="1" applyBorder="1" applyAlignment="1">
      <alignment vertical="top" wrapText="1"/>
    </xf>
    <xf numFmtId="0" fontId="18" fillId="0" borderId="1" xfId="0" applyNumberFormat="1" applyFont="1" applyBorder="1" applyAlignment="1">
      <alignment wrapText="1"/>
    </xf>
    <xf numFmtId="38" fontId="19" fillId="8" borderId="1" xfId="0" applyNumberFormat="1" applyFont="1" applyFill="1" applyBorder="1" applyAlignment="1">
      <alignment vertical="top" wrapText="1"/>
    </xf>
    <xf numFmtId="167" fontId="0" fillId="0" borderId="0" xfId="0" applyNumberFormat="1" applyFill="1" applyAlignment="1">
      <alignment wrapText="1"/>
    </xf>
    <xf numFmtId="166" fontId="0" fillId="0" borderId="0" xfId="0" applyNumberFormat="1" applyFill="1" applyAlignment="1">
      <alignment wrapText="1"/>
    </xf>
    <xf numFmtId="3" fontId="0" fillId="0" borderId="1" xfId="0" applyNumberFormat="1" applyFill="1" applyBorder="1" applyAlignment="1">
      <alignment wrapText="1"/>
    </xf>
    <xf numFmtId="165" fontId="3" fillId="0" borderId="1" xfId="8" applyNumberFormat="1" applyFont="1" applyFill="1" applyBorder="1" applyAlignment="1">
      <alignment wrapText="1"/>
    </xf>
    <xf numFmtId="165" fontId="0" fillId="0" borderId="1" xfId="8" applyNumberFormat="1" applyFont="1" applyFill="1" applyBorder="1" applyAlignment="1">
      <alignment wrapText="1"/>
    </xf>
    <xf numFmtId="9" fontId="3" fillId="0" borderId="0" xfId="8" applyFont="1" applyFill="1" applyAlignment="1">
      <alignment wrapText="1"/>
    </xf>
    <xf numFmtId="9" fontId="0" fillId="0" borderId="0" xfId="8" applyFont="1" applyFill="1" applyAlignment="1">
      <alignment wrapText="1"/>
    </xf>
    <xf numFmtId="1" fontId="0" fillId="0" borderId="0" xfId="0" applyNumberFormat="1" applyFill="1" applyAlignment="1">
      <alignment wrapText="1"/>
    </xf>
    <xf numFmtId="1" fontId="3" fillId="0" borderId="1" xfId="9" applyNumberFormat="1" applyFont="1" applyFill="1" applyBorder="1" applyAlignment="1">
      <alignment vertical="top" wrapText="1"/>
    </xf>
    <xf numFmtId="0" fontId="3" fillId="0" borderId="1" xfId="7" applyFont="1" applyFill="1" applyBorder="1" applyAlignment="1">
      <alignment vertical="top" wrapText="1"/>
    </xf>
    <xf numFmtId="164" fontId="3" fillId="0" borderId="1" xfId="7" applyNumberFormat="1" applyFont="1" applyFill="1" applyBorder="1" applyAlignment="1">
      <alignment vertical="top" wrapText="1"/>
    </xf>
    <xf numFmtId="9" fontId="3" fillId="0" borderId="1" xfId="9" applyNumberFormat="1" applyFont="1" applyFill="1" applyBorder="1" applyAlignment="1">
      <alignment vertical="top" wrapText="1"/>
    </xf>
    <xf numFmtId="9" fontId="19" fillId="0" borderId="0" xfId="8" applyNumberFormat="1" applyFont="1" applyFill="1" applyAlignment="1">
      <alignment wrapText="1"/>
    </xf>
    <xf numFmtId="164" fontId="3" fillId="0" borderId="8" xfId="7" applyNumberFormat="1" applyFont="1" applyFill="1" applyBorder="1" applyAlignment="1">
      <alignment vertical="top" wrapText="1"/>
    </xf>
    <xf numFmtId="3" fontId="3" fillId="0" borderId="6" xfId="5" applyNumberFormat="1" applyFont="1" applyBorder="1" applyAlignment="1">
      <alignment vertical="top"/>
    </xf>
    <xf numFmtId="3" fontId="3" fillId="0" borderId="1" xfId="7" applyNumberFormat="1" applyFont="1" applyFill="1" applyBorder="1" applyAlignment="1">
      <alignment wrapText="1"/>
    </xf>
    <xf numFmtId="167" fontId="3" fillId="0" borderId="1" xfId="0" applyNumberFormat="1" applyFont="1" applyFill="1" applyBorder="1" applyAlignment="1">
      <alignment wrapText="1"/>
    </xf>
    <xf numFmtId="3" fontId="3" fillId="0" borderId="1" xfId="0" applyNumberFormat="1" applyFont="1" applyBorder="1"/>
    <xf numFmtId="0" fontId="16" fillId="0" borderId="0" xfId="7" applyFont="1" applyAlignment="1">
      <alignment wrapText="1"/>
    </xf>
    <xf numFmtId="0" fontId="16" fillId="0" borderId="0" xfId="7" applyAlignment="1">
      <alignment wrapText="1"/>
    </xf>
    <xf numFmtId="3" fontId="3" fillId="0" borderId="1" xfId="0" applyNumberFormat="1" applyFont="1" applyBorder="1" applyAlignment="1">
      <alignment vertical="top"/>
    </xf>
    <xf numFmtId="164" fontId="3" fillId="0" borderId="8" xfId="0" applyNumberFormat="1" applyFont="1" applyFill="1" applyBorder="1" applyAlignment="1">
      <alignment vertical="top" wrapText="1"/>
    </xf>
    <xf numFmtId="0" fontId="13" fillId="9" borderId="0" xfId="0" applyFont="1" applyFill="1" applyBorder="1" applyAlignment="1">
      <alignment horizontal="centerContinuous"/>
    </xf>
    <xf numFmtId="0" fontId="0" fillId="0" borderId="3" xfId="0" applyFill="1" applyBorder="1" applyAlignment="1">
      <alignment vertical="top" wrapText="1"/>
    </xf>
    <xf numFmtId="0" fontId="0" fillId="0" borderId="0" xfId="0" applyFill="1" applyBorder="1" applyAlignment="1">
      <alignment vertical="top" wrapText="1"/>
    </xf>
    <xf numFmtId="0" fontId="9" fillId="0" borderId="3"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0" fillId="0" borderId="0" xfId="0" applyFill="1" applyAlignment="1">
      <alignment horizontal="left" wrapText="1"/>
    </xf>
    <xf numFmtId="0" fontId="22" fillId="5" borderId="1" xfId="0" applyFont="1" applyFill="1" applyBorder="1" applyAlignment="1">
      <alignment horizontal="center" wrapText="1"/>
    </xf>
    <xf numFmtId="164" fontId="20" fillId="0" borderId="0" xfId="0" applyNumberFormat="1" applyFont="1" applyFill="1" applyBorder="1" applyAlignment="1">
      <alignment wrapText="1"/>
    </xf>
    <xf numFmtId="0" fontId="3" fillId="0" borderId="8" xfId="0" applyFont="1" applyFill="1" applyBorder="1" applyAlignment="1">
      <alignment horizontal="left" vertical="top" wrapText="1"/>
    </xf>
    <xf numFmtId="1" fontId="3" fillId="0" borderId="8" xfId="0" applyNumberFormat="1" applyFont="1" applyFill="1" applyBorder="1" applyAlignment="1">
      <alignment vertical="top" wrapText="1"/>
    </xf>
    <xf numFmtId="0" fontId="3" fillId="0" borderId="8" xfId="0" applyFont="1" applyFill="1" applyBorder="1" applyAlignment="1">
      <alignment vertical="top" wrapText="1"/>
    </xf>
    <xf numFmtId="0" fontId="0" fillId="0" borderId="0" xfId="0" applyBorder="1"/>
    <xf numFmtId="0" fontId="23" fillId="0" borderId="0" xfId="0" applyFont="1" applyFill="1" applyBorder="1"/>
    <xf numFmtId="3" fontId="24" fillId="0" borderId="1" xfId="0" applyNumberFormat="1" applyFont="1" applyFill="1" applyBorder="1"/>
    <xf numFmtId="9" fontId="24" fillId="0" borderId="1" xfId="8" applyFont="1" applyFill="1" applyBorder="1"/>
    <xf numFmtId="170" fontId="24" fillId="0" borderId="0" xfId="0" applyNumberFormat="1" applyFont="1" applyFill="1" applyBorder="1"/>
    <xf numFmtId="0" fontId="24" fillId="0" borderId="0" xfId="0" applyFont="1" applyFill="1" applyBorder="1"/>
    <xf numFmtId="0" fontId="24" fillId="0" borderId="7" xfId="0" applyFont="1" applyFill="1" applyBorder="1"/>
    <xf numFmtId="3" fontId="24" fillId="0" borderId="7" xfId="0" applyNumberFormat="1" applyFont="1" applyFill="1" applyBorder="1"/>
    <xf numFmtId="9" fontId="24" fillId="0" borderId="7" xfId="0" applyNumberFormat="1" applyFont="1" applyFill="1" applyBorder="1"/>
    <xf numFmtId="0" fontId="24" fillId="0" borderId="9" xfId="0" applyFont="1" applyFill="1" applyBorder="1"/>
    <xf numFmtId="3" fontId="24" fillId="0" borderId="9" xfId="0" applyNumberFormat="1" applyFont="1" applyFill="1" applyBorder="1"/>
    <xf numFmtId="9" fontId="24" fillId="0" borderId="9" xfId="0" applyNumberFormat="1" applyFont="1" applyFill="1" applyBorder="1"/>
    <xf numFmtId="1" fontId="24" fillId="0" borderId="9" xfId="0" applyNumberFormat="1" applyFont="1" applyFill="1" applyBorder="1"/>
    <xf numFmtId="0" fontId="24" fillId="0" borderId="10" xfId="0" applyFont="1" applyFill="1" applyBorder="1"/>
    <xf numFmtId="3" fontId="24" fillId="0" borderId="10" xfId="0" applyNumberFormat="1" applyFont="1" applyFill="1" applyBorder="1"/>
    <xf numFmtId="9" fontId="24" fillId="0" borderId="10" xfId="0" applyNumberFormat="1" applyFont="1" applyFill="1" applyBorder="1"/>
    <xf numFmtId="0" fontId="1" fillId="0" borderId="0" xfId="0" applyFont="1"/>
    <xf numFmtId="0" fontId="8" fillId="10" borderId="5" xfId="0" applyFont="1" applyFill="1" applyBorder="1" applyAlignment="1">
      <alignment horizontal="left"/>
    </xf>
    <xf numFmtId="0" fontId="0" fillId="10" borderId="0" xfId="0" applyFill="1" applyBorder="1"/>
    <xf numFmtId="0" fontId="6" fillId="10" borderId="6" xfId="0" applyFont="1" applyFill="1" applyBorder="1" applyAlignment="1">
      <alignment horizontal="center" vertical="top" wrapText="1"/>
    </xf>
    <xf numFmtId="22" fontId="7" fillId="10" borderId="1" xfId="0" applyNumberFormat="1" applyFont="1" applyFill="1" applyBorder="1" applyAlignment="1">
      <alignment horizontal="center" vertical="top" wrapText="1"/>
    </xf>
    <xf numFmtId="0" fontId="2" fillId="10" borderId="6" xfId="0" applyFont="1" applyFill="1" applyBorder="1" applyAlignment="1">
      <alignment horizontal="center" vertical="top" wrapText="1"/>
    </xf>
    <xf numFmtId="0" fontId="3" fillId="10" borderId="8" xfId="0" applyFont="1" applyFill="1" applyBorder="1" applyAlignment="1">
      <alignment vertical="top" wrapText="1"/>
    </xf>
    <xf numFmtId="0" fontId="24" fillId="10" borderId="7" xfId="0" applyFont="1" applyFill="1" applyBorder="1"/>
    <xf numFmtId="3" fontId="24" fillId="10" borderId="7" xfId="0" applyNumberFormat="1" applyFont="1" applyFill="1" applyBorder="1"/>
    <xf numFmtId="9" fontId="24" fillId="10" borderId="7" xfId="0" applyNumberFormat="1" applyFont="1" applyFill="1" applyBorder="1"/>
    <xf numFmtId="0" fontId="24" fillId="10" borderId="0" xfId="0" applyFont="1" applyFill="1" applyBorder="1"/>
    <xf numFmtId="0" fontId="24" fillId="10" borderId="9" xfId="0" applyFont="1" applyFill="1" applyBorder="1"/>
    <xf numFmtId="3" fontId="24" fillId="10" borderId="9" xfId="0" applyNumberFormat="1" applyFont="1" applyFill="1" applyBorder="1"/>
    <xf numFmtId="9" fontId="24" fillId="10" borderId="9" xfId="0" applyNumberFormat="1" applyFont="1" applyFill="1" applyBorder="1"/>
    <xf numFmtId="164" fontId="3" fillId="10" borderId="8" xfId="0" applyNumberFormat="1" applyFont="1" applyFill="1" applyBorder="1" applyAlignment="1">
      <alignment vertical="top" wrapText="1"/>
    </xf>
    <xf numFmtId="1" fontId="24" fillId="10" borderId="9" xfId="0" applyNumberFormat="1" applyFont="1" applyFill="1" applyBorder="1"/>
    <xf numFmtId="0" fontId="24" fillId="10" borderId="10" xfId="0" applyFont="1" applyFill="1" applyBorder="1"/>
    <xf numFmtId="3" fontId="24" fillId="10" borderId="10" xfId="0" applyNumberFormat="1" applyFont="1" applyFill="1" applyBorder="1"/>
    <xf numFmtId="9" fontId="24" fillId="10" borderId="10" xfId="0" applyNumberFormat="1" applyFont="1" applyFill="1" applyBorder="1"/>
    <xf numFmtId="0" fontId="3" fillId="10" borderId="8" xfId="0" applyFont="1" applyFill="1" applyBorder="1" applyAlignment="1">
      <alignment horizontal="left" vertical="top" wrapText="1"/>
    </xf>
    <xf numFmtId="3" fontId="24" fillId="10" borderId="1" xfId="0" applyNumberFormat="1" applyFont="1" applyFill="1" applyBorder="1"/>
    <xf numFmtId="9" fontId="24" fillId="10" borderId="1" xfId="8" applyFont="1" applyFill="1" applyBorder="1"/>
    <xf numFmtId="170" fontId="24" fillId="10" borderId="0" xfId="0" applyNumberFormat="1" applyFont="1" applyFill="1" applyBorder="1"/>
    <xf numFmtId="1" fontId="2" fillId="10" borderId="6" xfId="0" applyNumberFormat="1" applyFont="1" applyFill="1" applyBorder="1" applyAlignment="1">
      <alignment horizontal="center" vertical="top" wrapText="1"/>
    </xf>
    <xf numFmtId="1" fontId="3" fillId="10" borderId="8" xfId="0" applyNumberFormat="1" applyFont="1" applyFill="1" applyBorder="1" applyAlignment="1">
      <alignment vertical="top" wrapText="1"/>
    </xf>
    <xf numFmtId="0" fontId="6" fillId="11" borderId="1" xfId="0" applyFont="1" applyFill="1" applyBorder="1" applyAlignment="1">
      <alignment horizontal="center" wrapText="1"/>
    </xf>
    <xf numFmtId="0" fontId="21" fillId="0" borderId="1" xfId="0" applyFont="1" applyFill="1" applyBorder="1" applyAlignment="1">
      <alignment horizontal="center" wrapText="1"/>
    </xf>
    <xf numFmtId="3" fontId="23" fillId="0" borderId="0" xfId="0" applyNumberFormat="1" applyFont="1" applyFill="1" applyBorder="1"/>
    <xf numFmtId="9" fontId="23" fillId="0" borderId="0" xfId="0" applyNumberFormat="1" applyFont="1" applyFill="1" applyBorder="1"/>
    <xf numFmtId="1" fontId="23" fillId="0" borderId="0" xfId="0" applyNumberFormat="1" applyFont="1" applyFill="1" applyBorder="1"/>
    <xf numFmtId="9" fontId="24" fillId="0" borderId="1" xfId="0" applyNumberFormat="1" applyFont="1" applyFill="1" applyBorder="1"/>
    <xf numFmtId="0" fontId="2" fillId="10" borderId="0" xfId="0" applyFont="1" applyFill="1" applyBorder="1" applyAlignment="1">
      <alignment horizontal="center" vertical="top" wrapText="1"/>
    </xf>
    <xf numFmtId="0" fontId="3" fillId="10" borderId="0" xfId="0" applyFont="1" applyFill="1" applyBorder="1" applyAlignment="1">
      <alignment vertical="top" wrapText="1"/>
    </xf>
    <xf numFmtId="3" fontId="24" fillId="10" borderId="0" xfId="0" applyNumberFormat="1" applyFont="1" applyFill="1" applyBorder="1"/>
    <xf numFmtId="9" fontId="24" fillId="10" borderId="0" xfId="8" applyFont="1" applyFill="1" applyBorder="1"/>
    <xf numFmtId="0" fontId="25" fillId="7" borderId="1" xfId="0" applyFont="1" applyFill="1" applyBorder="1" applyAlignment="1">
      <alignment horizontal="center" vertical="top" wrapText="1"/>
    </xf>
    <xf numFmtId="0" fontId="25" fillId="7" borderId="1" xfId="0" applyFont="1" applyFill="1" applyBorder="1" applyAlignment="1">
      <alignment horizontal="center" wrapText="1"/>
    </xf>
    <xf numFmtId="0" fontId="26" fillId="0" borderId="0" xfId="0" applyFont="1" applyFill="1" applyAlignment="1">
      <alignment wrapText="1"/>
    </xf>
    <xf numFmtId="0" fontId="25" fillId="0" borderId="1" xfId="0" applyFont="1" applyFill="1" applyBorder="1" applyAlignment="1">
      <alignment horizontal="center" vertical="top" wrapText="1"/>
    </xf>
    <xf numFmtId="0" fontId="26" fillId="0" borderId="1" xfId="0" applyFont="1" applyFill="1" applyBorder="1" applyAlignment="1">
      <alignment vertical="top" wrapText="1"/>
    </xf>
    <xf numFmtId="1" fontId="26" fillId="0" borderId="1" xfId="8" applyNumberFormat="1" applyFont="1" applyFill="1" applyBorder="1" applyAlignment="1">
      <alignment vertical="top" wrapText="1"/>
    </xf>
    <xf numFmtId="164" fontId="26" fillId="0" borderId="1" xfId="0" applyNumberFormat="1" applyFont="1" applyFill="1" applyBorder="1" applyAlignment="1">
      <alignment vertical="top" wrapText="1"/>
    </xf>
    <xf numFmtId="9" fontId="26" fillId="0" borderId="1" xfId="8" applyNumberFormat="1" applyFont="1" applyFill="1" applyBorder="1" applyAlignment="1">
      <alignment vertical="top" wrapText="1"/>
    </xf>
    <xf numFmtId="0" fontId="26" fillId="0" borderId="1" xfId="0" applyFont="1" applyBorder="1" applyAlignment="1">
      <alignment wrapText="1"/>
    </xf>
    <xf numFmtId="0" fontId="26" fillId="0" borderId="1" xfId="0" applyFont="1" applyFill="1" applyBorder="1" applyAlignment="1">
      <alignment wrapText="1"/>
    </xf>
    <xf numFmtId="0" fontId="26" fillId="0" borderId="0" xfId="0" applyNumberFormat="1" applyFont="1" applyFill="1" applyAlignment="1">
      <alignment wrapText="1"/>
    </xf>
    <xf numFmtId="0" fontId="26" fillId="0" borderId="0" xfId="0" applyFont="1" applyAlignment="1">
      <alignment wrapText="1"/>
    </xf>
    <xf numFmtId="0" fontId="27" fillId="5" borderId="1" xfId="0" applyFont="1" applyFill="1" applyBorder="1" applyAlignment="1">
      <alignment horizontal="center" vertical="top" wrapText="1"/>
    </xf>
    <xf numFmtId="22" fontId="28" fillId="5" borderId="1" xfId="0" applyNumberFormat="1" applyFont="1" applyFill="1" applyBorder="1" applyAlignment="1">
      <alignment horizontal="center" vertical="top" wrapText="1"/>
    </xf>
    <xf numFmtId="0" fontId="27" fillId="5" borderId="1" xfId="0" applyFont="1" applyFill="1" applyBorder="1" applyAlignment="1">
      <alignment horizontal="center" wrapText="1"/>
    </xf>
    <xf numFmtId="0" fontId="26" fillId="0" borderId="0" xfId="0" applyFont="1" applyFill="1" applyAlignment="1">
      <alignment horizontal="center" wrapText="1"/>
    </xf>
    <xf numFmtId="0" fontId="26" fillId="0" borderId="1" xfId="0" applyFont="1" applyFill="1" applyBorder="1" applyAlignment="1">
      <alignment horizontal="left" vertical="top" wrapText="1"/>
    </xf>
    <xf numFmtId="3" fontId="26" fillId="0" borderId="1" xfId="0" applyNumberFormat="1" applyFont="1" applyFill="1" applyBorder="1" applyAlignment="1">
      <alignment wrapText="1"/>
    </xf>
    <xf numFmtId="9" fontId="26" fillId="0" borderId="1" xfId="0" applyNumberFormat="1" applyFont="1" applyFill="1" applyBorder="1" applyAlignment="1">
      <alignment wrapText="1"/>
    </xf>
    <xf numFmtId="164" fontId="26" fillId="0" borderId="1" xfId="0" applyNumberFormat="1" applyFont="1" applyFill="1" applyBorder="1" applyAlignment="1">
      <alignment wrapText="1"/>
    </xf>
    <xf numFmtId="1" fontId="25" fillId="0" borderId="1" xfId="0" applyNumberFormat="1" applyFont="1" applyFill="1" applyBorder="1" applyAlignment="1">
      <alignment horizontal="center" vertical="top" wrapText="1"/>
    </xf>
    <xf numFmtId="1" fontId="26" fillId="0" borderId="1" xfId="0" applyNumberFormat="1" applyFont="1" applyFill="1" applyBorder="1" applyAlignment="1">
      <alignment vertical="top" wrapText="1"/>
    </xf>
    <xf numFmtId="1" fontId="26" fillId="0" borderId="1" xfId="0" applyNumberFormat="1" applyFont="1" applyFill="1" applyBorder="1" applyAlignment="1">
      <alignment wrapText="1"/>
    </xf>
    <xf numFmtId="1" fontId="26" fillId="0" borderId="0" xfId="0" applyNumberFormat="1" applyFont="1" applyFill="1" applyAlignment="1">
      <alignment wrapText="1"/>
    </xf>
    <xf numFmtId="0" fontId="26" fillId="6" borderId="1" xfId="0" applyFont="1" applyFill="1" applyBorder="1" applyAlignment="1">
      <alignment vertical="top" wrapText="1"/>
    </xf>
    <xf numFmtId="0" fontId="26" fillId="0" borderId="1" xfId="0" applyNumberFormat="1" applyFont="1" applyBorder="1" applyAlignment="1">
      <alignment wrapText="1"/>
    </xf>
    <xf numFmtId="167" fontId="26" fillId="0" borderId="1" xfId="0" applyNumberFormat="1" applyFont="1" applyFill="1" applyBorder="1" applyAlignment="1">
      <alignment wrapText="1"/>
    </xf>
    <xf numFmtId="0" fontId="25" fillId="7" borderId="7" xfId="0" applyFont="1" applyFill="1" applyBorder="1" applyAlignment="1">
      <alignment horizontal="center" wrapText="1"/>
    </xf>
    <xf numFmtId="38" fontId="29" fillId="0" borderId="1" xfId="8" applyNumberFormat="1" applyFont="1" applyFill="1" applyBorder="1" applyAlignment="1">
      <alignment vertical="top" wrapText="1"/>
    </xf>
    <xf numFmtId="38" fontId="29" fillId="0" borderId="1" xfId="0" applyNumberFormat="1" applyFont="1" applyFill="1" applyBorder="1" applyAlignment="1">
      <alignment vertical="top" wrapText="1"/>
    </xf>
    <xf numFmtId="165" fontId="29" fillId="0" borderId="1" xfId="8" applyNumberFormat="1" applyFont="1" applyFill="1" applyBorder="1" applyAlignment="1">
      <alignment vertical="top" wrapText="1"/>
    </xf>
    <xf numFmtId="0" fontId="26" fillId="0" borderId="1" xfId="0" applyNumberFormat="1" applyFont="1" applyBorder="1" applyAlignment="1">
      <alignment vertical="top" wrapText="1"/>
    </xf>
    <xf numFmtId="0" fontId="26" fillId="0" borderId="1" xfId="0" applyFont="1" applyBorder="1" applyAlignment="1">
      <alignment vertical="top" wrapText="1"/>
    </xf>
    <xf numFmtId="38" fontId="29" fillId="8" borderId="1" xfId="0" applyNumberFormat="1" applyFont="1" applyFill="1" applyBorder="1" applyAlignment="1">
      <alignment vertical="top" wrapText="1"/>
    </xf>
    <xf numFmtId="0" fontId="26" fillId="0" borderId="0" xfId="0" applyFont="1" applyFill="1" applyBorder="1" applyAlignment="1">
      <alignment wrapText="1"/>
    </xf>
    <xf numFmtId="165" fontId="26" fillId="0" borderId="1" xfId="8" applyNumberFormat="1" applyFont="1" applyFill="1" applyBorder="1" applyAlignment="1">
      <alignment wrapText="1"/>
    </xf>
    <xf numFmtId="0" fontId="8" fillId="10" borderId="8" xfId="0" applyFont="1" applyFill="1" applyBorder="1" applyAlignment="1">
      <alignment horizontal="left"/>
    </xf>
    <xf numFmtId="0" fontId="8" fillId="10" borderId="11" xfId="0" applyFont="1" applyFill="1" applyBorder="1" applyAlignment="1">
      <alignment horizontal="left"/>
    </xf>
    <xf numFmtId="0" fontId="0" fillId="10" borderId="12" xfId="0" applyFill="1" applyBorder="1"/>
    <xf numFmtId="0" fontId="0" fillId="10" borderId="13" xfId="0" applyFill="1" applyBorder="1"/>
    <xf numFmtId="0" fontId="2" fillId="10" borderId="1" xfId="0" applyFont="1" applyFill="1" applyBorder="1" applyAlignment="1">
      <alignment horizontal="center" vertical="top" wrapText="1"/>
    </xf>
    <xf numFmtId="0" fontId="6" fillId="10" borderId="1" xfId="0" applyFont="1" applyFill="1" applyBorder="1" applyAlignment="1">
      <alignment horizontal="center" vertical="top" wrapText="1"/>
    </xf>
    <xf numFmtId="170" fontId="24" fillId="10" borderId="14" xfId="0" applyNumberFormat="1" applyFont="1" applyFill="1" applyBorder="1"/>
    <xf numFmtId="1" fontId="2" fillId="10" borderId="1" xfId="0" applyNumberFormat="1" applyFont="1" applyFill="1" applyBorder="1" applyAlignment="1">
      <alignment horizontal="center" vertical="top" wrapText="1"/>
    </xf>
    <xf numFmtId="0" fontId="24" fillId="10" borderId="14" xfId="0" applyFont="1" applyFill="1" applyBorder="1"/>
    <xf numFmtId="0" fontId="24" fillId="10" borderId="5" xfId="0" applyFont="1" applyFill="1" applyBorder="1"/>
    <xf numFmtId="0" fontId="24" fillId="10" borderId="15" xfId="0" applyFont="1" applyFill="1" applyBorder="1"/>
    <xf numFmtId="0" fontId="26" fillId="10" borderId="5" xfId="0" applyFont="1" applyFill="1" applyBorder="1" applyAlignment="1">
      <alignment horizontal="left"/>
    </xf>
    <xf numFmtId="0" fontId="26" fillId="10" borderId="0" xfId="0" applyFont="1" applyFill="1" applyBorder="1"/>
    <xf numFmtId="0" fontId="30" fillId="0" borderId="0" xfId="0" applyFont="1" applyFill="1" applyBorder="1"/>
    <xf numFmtId="0" fontId="25" fillId="10" borderId="6" xfId="0" applyFont="1" applyFill="1" applyBorder="1" applyAlignment="1">
      <alignment horizontal="center" vertical="top" wrapText="1"/>
    </xf>
    <xf numFmtId="0" fontId="26" fillId="10" borderId="8" xfId="0" applyFont="1" applyFill="1" applyBorder="1" applyAlignment="1">
      <alignment vertical="top" wrapText="1"/>
    </xf>
    <xf numFmtId="0" fontId="31" fillId="10" borderId="7" xfId="0" applyFont="1" applyFill="1" applyBorder="1"/>
    <xf numFmtId="3" fontId="31" fillId="10" borderId="7" xfId="0" applyNumberFormat="1" applyFont="1" applyFill="1" applyBorder="1"/>
    <xf numFmtId="9" fontId="31" fillId="10" borderId="7" xfId="0" applyNumberFormat="1" applyFont="1" applyFill="1" applyBorder="1"/>
    <xf numFmtId="0" fontId="31" fillId="0" borderId="0" xfId="0" applyFont="1" applyFill="1" applyBorder="1"/>
    <xf numFmtId="0" fontId="31" fillId="10" borderId="9" xfId="0" applyFont="1" applyFill="1" applyBorder="1"/>
    <xf numFmtId="3" fontId="31" fillId="10" borderId="9" xfId="0" applyNumberFormat="1" applyFont="1" applyFill="1" applyBorder="1"/>
    <xf numFmtId="9" fontId="31" fillId="10" borderId="9" xfId="0" applyNumberFormat="1" applyFont="1" applyFill="1" applyBorder="1"/>
    <xf numFmtId="164" fontId="26" fillId="10" borderId="8" xfId="0" applyNumberFormat="1" applyFont="1" applyFill="1" applyBorder="1" applyAlignment="1">
      <alignment vertical="top" wrapText="1"/>
    </xf>
    <xf numFmtId="1" fontId="31" fillId="10" borderId="9" xfId="0" applyNumberFormat="1" applyFont="1" applyFill="1" applyBorder="1"/>
    <xf numFmtId="0" fontId="31" fillId="10" borderId="10" xfId="0" applyFont="1" applyFill="1" applyBorder="1"/>
    <xf numFmtId="3" fontId="31" fillId="10" borderId="10" xfId="0" applyNumberFormat="1" applyFont="1" applyFill="1" applyBorder="1"/>
    <xf numFmtId="9" fontId="31" fillId="10" borderId="10" xfId="0" applyNumberFormat="1" applyFont="1" applyFill="1" applyBorder="1"/>
    <xf numFmtId="0" fontId="27" fillId="10" borderId="6" xfId="0" applyFont="1" applyFill="1" applyBorder="1" applyAlignment="1">
      <alignment horizontal="center" vertical="top" wrapText="1"/>
    </xf>
    <xf numFmtId="22" fontId="28" fillId="10" borderId="1" xfId="0" applyNumberFormat="1" applyFont="1" applyFill="1" applyBorder="1" applyAlignment="1">
      <alignment horizontal="center" vertical="top" wrapText="1"/>
    </xf>
    <xf numFmtId="0" fontId="27" fillId="11" borderId="1" xfId="0" applyFont="1" applyFill="1" applyBorder="1" applyAlignment="1">
      <alignment horizontal="center" wrapText="1"/>
    </xf>
    <xf numFmtId="0" fontId="26" fillId="0" borderId="0" xfId="0" applyFont="1"/>
    <xf numFmtId="0" fontId="26" fillId="10" borderId="8" xfId="0" applyFont="1" applyFill="1" applyBorder="1" applyAlignment="1">
      <alignment horizontal="left" vertical="top" wrapText="1"/>
    </xf>
    <xf numFmtId="3" fontId="31" fillId="10" borderId="1" xfId="0" applyNumberFormat="1" applyFont="1" applyFill="1" applyBorder="1"/>
    <xf numFmtId="9" fontId="31" fillId="10" borderId="1" xfId="8" applyFont="1" applyFill="1" applyBorder="1"/>
    <xf numFmtId="170" fontId="31" fillId="10" borderId="0" xfId="0" applyNumberFormat="1" applyFont="1" applyFill="1" applyBorder="1"/>
    <xf numFmtId="1" fontId="25" fillId="10" borderId="6" xfId="0" applyNumberFormat="1" applyFont="1" applyFill="1" applyBorder="1" applyAlignment="1">
      <alignment horizontal="center" vertical="top" wrapText="1"/>
    </xf>
    <xf numFmtId="1" fontId="26" fillId="10" borderId="8" xfId="0" applyNumberFormat="1" applyFont="1" applyFill="1" applyBorder="1" applyAlignment="1">
      <alignment vertical="top" wrapText="1"/>
    </xf>
    <xf numFmtId="0" fontId="31" fillId="10" borderId="0" xfId="0" applyFont="1" applyFill="1" applyBorder="1"/>
    <xf numFmtId="0" fontId="25" fillId="10" borderId="5" xfId="0" applyFont="1" applyFill="1" applyBorder="1" applyAlignment="1">
      <alignment horizontal="left"/>
    </xf>
    <xf numFmtId="0" fontId="32" fillId="10" borderId="5" xfId="0" applyFont="1" applyFill="1" applyBorder="1" applyAlignment="1">
      <alignment horizontal="left"/>
    </xf>
    <xf numFmtId="0" fontId="24" fillId="10" borderId="7" xfId="0" applyFont="1" applyFill="1" applyBorder="1" applyAlignment="1">
      <alignment horizontal="center" vertical="center"/>
    </xf>
    <xf numFmtId="3" fontId="24" fillId="10" borderId="7" xfId="0" applyNumberFormat="1" applyFont="1" applyFill="1" applyBorder="1" applyAlignment="1">
      <alignment horizontal="center" vertical="center"/>
    </xf>
    <xf numFmtId="9" fontId="24" fillId="10" borderId="7" xfId="0" applyNumberFormat="1" applyFont="1" applyFill="1" applyBorder="1" applyAlignment="1">
      <alignment horizontal="center" vertical="center"/>
    </xf>
    <xf numFmtId="0" fontId="24" fillId="10" borderId="9" xfId="0" applyFont="1" applyFill="1" applyBorder="1" applyAlignment="1">
      <alignment horizontal="center" vertical="center"/>
    </xf>
    <xf numFmtId="3" fontId="24" fillId="10" borderId="9" xfId="0" applyNumberFormat="1" applyFont="1" applyFill="1" applyBorder="1" applyAlignment="1">
      <alignment horizontal="center" vertical="center"/>
    </xf>
    <xf numFmtId="9" fontId="24" fillId="10" borderId="9" xfId="0" applyNumberFormat="1" applyFont="1" applyFill="1" applyBorder="1" applyAlignment="1">
      <alignment horizontal="center" vertical="center"/>
    </xf>
    <xf numFmtId="3" fontId="24" fillId="0" borderId="9" xfId="0" applyNumberFormat="1" applyFont="1" applyFill="1" applyBorder="1" applyAlignment="1">
      <alignment horizontal="center" vertical="center"/>
    </xf>
    <xf numFmtId="1" fontId="24" fillId="10" borderId="9" xfId="0" applyNumberFormat="1" applyFont="1" applyFill="1" applyBorder="1" applyAlignment="1">
      <alignment horizontal="center" vertical="center"/>
    </xf>
    <xf numFmtId="0" fontId="24" fillId="10" borderId="10" xfId="0" applyFont="1" applyFill="1" applyBorder="1" applyAlignment="1">
      <alignment horizontal="center" vertical="center"/>
    </xf>
    <xf numFmtId="3" fontId="24" fillId="10" borderId="10" xfId="0" applyNumberFormat="1" applyFont="1" applyFill="1" applyBorder="1" applyAlignment="1">
      <alignment horizontal="center" vertical="center"/>
    </xf>
    <xf numFmtId="9" fontId="24" fillId="10" borderId="10" xfId="0" applyNumberFormat="1" applyFont="1" applyFill="1" applyBorder="1" applyAlignment="1">
      <alignment horizontal="center" vertical="center"/>
    </xf>
    <xf numFmtId="3" fontId="24" fillId="10" borderId="0" xfId="0" applyNumberFormat="1" applyFont="1" applyFill="1" applyBorder="1" applyAlignment="1">
      <alignment horizontal="center" vertical="center"/>
    </xf>
    <xf numFmtId="3" fontId="24" fillId="10" borderId="14" xfId="0" applyNumberFormat="1" applyFont="1" applyFill="1" applyBorder="1" applyAlignment="1">
      <alignment horizontal="center" vertical="center"/>
    </xf>
    <xf numFmtId="3" fontId="24" fillId="10" borderId="1" xfId="0" applyNumberFormat="1" applyFont="1" applyFill="1" applyBorder="1" applyAlignment="1">
      <alignment horizontal="center" vertical="center"/>
    </xf>
    <xf numFmtId="9" fontId="24" fillId="10" borderId="1" xfId="0" applyNumberFormat="1" applyFont="1" applyFill="1" applyBorder="1" applyAlignment="1">
      <alignment horizontal="center" vertical="center"/>
    </xf>
  </cellXfs>
  <cellStyles count="10">
    <cellStyle name="Data" xfId="1"/>
    <cellStyle name="Formula" xfId="2"/>
    <cellStyle name="Heading" xfId="3"/>
    <cellStyle name="NoData" xfId="4"/>
    <cellStyle name="Normal" xfId="0" builtinId="0"/>
    <cellStyle name="Normal 2" xfId="5"/>
    <cellStyle name="Normal 2 2" xfId="6"/>
    <cellStyle name="Normal 3" xfId="7"/>
    <cellStyle name="Percent" xfId="8" builtinId="5"/>
    <cellStyle name="Percent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xdr:row>
      <xdr:rowOff>114300</xdr:rowOff>
    </xdr:from>
    <xdr:to>
      <xdr:col>10</xdr:col>
      <xdr:colOff>209550</xdr:colOff>
      <xdr:row>38</xdr:row>
      <xdr:rowOff>133350</xdr:rowOff>
    </xdr:to>
    <xdr:pic>
      <xdr:nvPicPr>
        <xdr:cNvPr id="11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76300"/>
          <a:ext cx="5410200" cy="568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2"/>
  <sheetViews>
    <sheetView showGridLines="0" workbookViewId="0"/>
  </sheetViews>
  <sheetFormatPr defaultColWidth="9.109375" defaultRowHeight="13.2" x14ac:dyDescent="0.25"/>
  <cols>
    <col min="1" max="1" width="8.6640625" style="10" customWidth="1"/>
    <col min="2" max="11" width="8.6640625" style="34" customWidth="1"/>
    <col min="12" max="16384" width="9.109375" style="34"/>
  </cols>
  <sheetData>
    <row r="3" spans="2:10" ht="34.799999999999997" x14ac:dyDescent="0.55000000000000004">
      <c r="B3" s="80" t="s">
        <v>0</v>
      </c>
      <c r="C3" s="80"/>
      <c r="D3" s="80"/>
      <c r="E3" s="80"/>
      <c r="F3" s="80"/>
      <c r="G3" s="80"/>
      <c r="H3" s="80"/>
      <c r="I3" s="80"/>
      <c r="J3" s="80"/>
    </row>
    <row r="42" spans="2:10" ht="34.799999999999997" x14ac:dyDescent="0.55000000000000004">
      <c r="B42" s="80"/>
      <c r="C42" s="80"/>
      <c r="D42" s="80"/>
      <c r="E42" s="80"/>
      <c r="F42" s="80"/>
      <c r="G42" s="80"/>
      <c r="H42" s="80"/>
      <c r="I42" s="80"/>
      <c r="J42" s="80"/>
    </row>
  </sheetData>
  <printOptions horizont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41"/>
  <sheetViews>
    <sheetView showGridLines="0" zoomScaleNormal="100" workbookViewId="0">
      <pane ySplit="4" topLeftCell="A5" activePane="bottomLeft" state="frozen"/>
      <selection pane="bottomLeft" activeCell="G10" sqref="G10"/>
    </sheetView>
  </sheetViews>
  <sheetFormatPr defaultColWidth="9.109375" defaultRowHeight="13.2" x14ac:dyDescent="0.25"/>
  <cols>
    <col min="1" max="1" width="9.109375" style="34"/>
    <col min="2" max="2" width="26.6640625" style="34" customWidth="1"/>
    <col min="3" max="4" width="45.109375" style="34" customWidth="1"/>
    <col min="5" max="16384" width="9.109375" style="34"/>
  </cols>
  <sheetData>
    <row r="3" spans="2:4" ht="34.799999999999997" x14ac:dyDescent="0.55000000000000004">
      <c r="B3" s="80" t="s">
        <v>1</v>
      </c>
      <c r="C3" s="80"/>
      <c r="D3" s="80"/>
    </row>
    <row r="5" spans="2:4" ht="45.6" x14ac:dyDescent="0.25">
      <c r="B5" s="38" t="s">
        <v>2</v>
      </c>
      <c r="C5" s="39" t="s">
        <v>3</v>
      </c>
      <c r="D5" s="39" t="s">
        <v>4</v>
      </c>
    </row>
    <row r="6" spans="2:4" ht="45.6" x14ac:dyDescent="0.25">
      <c r="B6" s="38" t="s">
        <v>5</v>
      </c>
      <c r="C6" s="39" t="s">
        <v>6</v>
      </c>
      <c r="D6" s="39" t="s">
        <v>7</v>
      </c>
    </row>
    <row r="7" spans="2:4" ht="45.6" x14ac:dyDescent="0.25">
      <c r="B7" s="38" t="s">
        <v>8</v>
      </c>
      <c r="C7" s="39" t="s">
        <v>9</v>
      </c>
      <c r="D7" s="39" t="s">
        <v>10</v>
      </c>
    </row>
    <row r="8" spans="2:4" ht="34.200000000000003" x14ac:dyDescent="0.25">
      <c r="B8" s="83" t="s">
        <v>11</v>
      </c>
      <c r="C8" s="40" t="s">
        <v>12</v>
      </c>
      <c r="D8" s="40" t="s">
        <v>13</v>
      </c>
    </row>
    <row r="9" spans="2:4" ht="22.8" x14ac:dyDescent="0.25">
      <c r="B9" s="84"/>
      <c r="C9" s="35"/>
      <c r="D9" s="36" t="s">
        <v>14</v>
      </c>
    </row>
    <row r="10" spans="2:4" ht="22.8" x14ac:dyDescent="0.25">
      <c r="B10" s="84"/>
      <c r="C10" s="35"/>
      <c r="D10" s="36" t="s">
        <v>15</v>
      </c>
    </row>
    <row r="11" spans="2:4" x14ac:dyDescent="0.25">
      <c r="B11" s="84"/>
      <c r="C11" s="35"/>
      <c r="D11" s="36" t="s">
        <v>16</v>
      </c>
    </row>
    <row r="12" spans="2:4" ht="34.200000000000003" x14ac:dyDescent="0.25">
      <c r="B12" s="85"/>
      <c r="C12" s="41"/>
      <c r="D12" s="42" t="s">
        <v>17</v>
      </c>
    </row>
    <row r="13" spans="2:4" ht="34.200000000000003" x14ac:dyDescent="0.25">
      <c r="B13" s="83" t="s">
        <v>18</v>
      </c>
      <c r="C13" s="40" t="s">
        <v>19</v>
      </c>
      <c r="D13" s="40" t="s">
        <v>20</v>
      </c>
    </row>
    <row r="14" spans="2:4" ht="34.200000000000003" x14ac:dyDescent="0.25">
      <c r="B14" s="85"/>
      <c r="C14" s="41"/>
      <c r="D14" s="42" t="s">
        <v>21</v>
      </c>
    </row>
    <row r="15" spans="2:4" ht="45.6" x14ac:dyDescent="0.25">
      <c r="B15" s="83" t="s">
        <v>22</v>
      </c>
      <c r="C15" s="40" t="s">
        <v>23</v>
      </c>
      <c r="D15" s="40" t="s">
        <v>24</v>
      </c>
    </row>
    <row r="16" spans="2:4" ht="34.200000000000003" x14ac:dyDescent="0.25">
      <c r="B16" s="84"/>
      <c r="C16" s="35"/>
      <c r="D16" s="37" t="s">
        <v>17</v>
      </c>
    </row>
    <row r="17" spans="2:4" ht="30.6" x14ac:dyDescent="0.25">
      <c r="B17" s="85"/>
      <c r="C17" s="41"/>
      <c r="D17" s="43" t="s">
        <v>25</v>
      </c>
    </row>
    <row r="18" spans="2:4" ht="45.6" x14ac:dyDescent="0.25">
      <c r="B18" s="83" t="s">
        <v>26</v>
      </c>
      <c r="C18" s="40" t="s">
        <v>27</v>
      </c>
      <c r="D18" s="40" t="s">
        <v>28</v>
      </c>
    </row>
    <row r="19" spans="2:4" ht="34.200000000000003" x14ac:dyDescent="0.25">
      <c r="B19" s="84"/>
      <c r="C19" s="35"/>
      <c r="D19" s="35" t="s">
        <v>29</v>
      </c>
    </row>
    <row r="20" spans="2:4" ht="34.200000000000003" x14ac:dyDescent="0.25">
      <c r="B20" s="84"/>
      <c r="C20" s="35"/>
      <c r="D20" s="35" t="s">
        <v>30</v>
      </c>
    </row>
    <row r="21" spans="2:4" ht="45.6" x14ac:dyDescent="0.25">
      <c r="B21" s="84"/>
      <c r="C21" s="35"/>
      <c r="D21" s="35" t="s">
        <v>31</v>
      </c>
    </row>
    <row r="22" spans="2:4" ht="34.200000000000003" x14ac:dyDescent="0.25">
      <c r="B22" s="84"/>
      <c r="C22" s="35"/>
      <c r="D22" s="37" t="s">
        <v>17</v>
      </c>
    </row>
    <row r="23" spans="2:4" ht="30.6" x14ac:dyDescent="0.25">
      <c r="B23" s="85"/>
      <c r="C23" s="41"/>
      <c r="D23" s="43" t="s">
        <v>32</v>
      </c>
    </row>
    <row r="24" spans="2:4" ht="57" x14ac:dyDescent="0.25">
      <c r="B24" s="83" t="s">
        <v>33</v>
      </c>
      <c r="C24" s="40" t="s">
        <v>34</v>
      </c>
      <c r="D24" s="40" t="s">
        <v>35</v>
      </c>
    </row>
    <row r="25" spans="2:4" ht="57" x14ac:dyDescent="0.25">
      <c r="B25" s="84"/>
      <c r="C25" s="35" t="s">
        <v>36</v>
      </c>
      <c r="D25" s="35" t="s">
        <v>37</v>
      </c>
    </row>
    <row r="26" spans="2:4" ht="45.6" x14ac:dyDescent="0.25">
      <c r="B26" s="85"/>
      <c r="C26" s="44"/>
      <c r="D26" s="41" t="s">
        <v>38</v>
      </c>
    </row>
    <row r="27" spans="2:4" ht="34.200000000000003" x14ac:dyDescent="0.25">
      <c r="B27" s="83" t="s">
        <v>39</v>
      </c>
      <c r="C27" s="40" t="s">
        <v>40</v>
      </c>
      <c r="D27" s="40" t="s">
        <v>41</v>
      </c>
    </row>
    <row r="28" spans="2:4" ht="34.200000000000003" x14ac:dyDescent="0.25">
      <c r="B28" s="84"/>
      <c r="C28" s="35"/>
      <c r="D28" s="37" t="s">
        <v>17</v>
      </c>
    </row>
    <row r="29" spans="2:4" ht="20.399999999999999" x14ac:dyDescent="0.25">
      <c r="B29" s="85"/>
      <c r="C29" s="41"/>
      <c r="D29" s="43" t="s">
        <v>42</v>
      </c>
    </row>
    <row r="30" spans="2:4" ht="34.200000000000003" x14ac:dyDescent="0.25">
      <c r="B30" s="83" t="s">
        <v>43</v>
      </c>
      <c r="C30" s="40" t="s">
        <v>44</v>
      </c>
      <c r="D30" s="40" t="s">
        <v>45</v>
      </c>
    </row>
    <row r="31" spans="2:4" ht="34.200000000000003" x14ac:dyDescent="0.25">
      <c r="B31" s="84"/>
      <c r="C31" s="35"/>
      <c r="D31" s="37" t="s">
        <v>46</v>
      </c>
    </row>
    <row r="32" spans="2:4" ht="57" x14ac:dyDescent="0.25">
      <c r="B32" s="84"/>
      <c r="C32" s="35"/>
      <c r="D32" s="35" t="s">
        <v>47</v>
      </c>
    </row>
    <row r="33" spans="2:4" ht="20.399999999999999" x14ac:dyDescent="0.25">
      <c r="B33" s="85"/>
      <c r="C33" s="41"/>
      <c r="D33" s="43" t="s">
        <v>48</v>
      </c>
    </row>
    <row r="34" spans="2:4" ht="57" x14ac:dyDescent="0.25">
      <c r="B34" s="83" t="s">
        <v>49</v>
      </c>
      <c r="C34" s="40" t="s">
        <v>50</v>
      </c>
      <c r="D34" s="81"/>
    </row>
    <row r="35" spans="2:4" x14ac:dyDescent="0.25">
      <c r="B35" s="84"/>
      <c r="C35" s="35"/>
      <c r="D35" s="82"/>
    </row>
    <row r="36" spans="2:4" x14ac:dyDescent="0.25">
      <c r="B36" s="84"/>
      <c r="C36" s="35"/>
      <c r="D36" s="82"/>
    </row>
    <row r="37" spans="2:4" ht="68.25" customHeight="1" x14ac:dyDescent="0.25">
      <c r="B37" s="85"/>
      <c r="C37" s="41"/>
      <c r="D37" s="44"/>
    </row>
    <row r="38" spans="2:4" ht="58.8" x14ac:dyDescent="0.25">
      <c r="B38" s="83" t="s">
        <v>51</v>
      </c>
      <c r="C38" s="40" t="s">
        <v>52</v>
      </c>
      <c r="D38" s="81"/>
    </row>
    <row r="39" spans="2:4" x14ac:dyDescent="0.25">
      <c r="B39" s="85"/>
      <c r="C39" s="41"/>
      <c r="D39" s="44"/>
    </row>
    <row r="41" spans="2:4" ht="34.799999999999997" x14ac:dyDescent="0.55000000000000004">
      <c r="B41" s="80"/>
      <c r="C41" s="80"/>
      <c r="D41" s="80"/>
    </row>
  </sheetData>
  <printOptions horizontalCentered="1"/>
  <pageMargins left="0.39370078740157483" right="0.39370078740157483" top="0.78740157480314965" bottom="0.78740157480314965" header="0.51181102362204722" footer="0.51181102362204722"/>
  <pageSetup paperSize="9" scale="71" fitToHeight="5" orientation="portrait" r:id="rId1"/>
  <headerFooter alignWithMargins="0">
    <oddFooter>&amp;R&amp;9&amp;P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H105"/>
  <sheetViews>
    <sheetView tabSelected="1" view="pageBreakPreview" zoomScale="60" zoomScaleNormal="100" workbookViewId="0"/>
  </sheetViews>
  <sheetFormatPr defaultColWidth="9.109375" defaultRowHeight="14.4" x14ac:dyDescent="0.3"/>
  <cols>
    <col min="1" max="1" width="9.88671875" style="93" customWidth="1"/>
    <col min="2" max="2" width="21.21875" style="93" customWidth="1"/>
    <col min="3" max="3" width="17.109375" style="93" customWidth="1"/>
    <col min="4" max="4" width="17.88671875" style="93" customWidth="1"/>
    <col min="5" max="5" width="15.6640625" style="93" customWidth="1"/>
    <col min="6" max="6" width="13.44140625" style="93" customWidth="1"/>
    <col min="7" max="7" width="12.88671875" style="93" customWidth="1"/>
    <col min="8" max="8" width="13.6640625" style="93" customWidth="1"/>
    <col min="9" max="9" width="13" style="93" customWidth="1"/>
    <col min="10" max="10" width="14" style="93" customWidth="1"/>
    <col min="11" max="11" width="14.6640625" style="93" customWidth="1"/>
    <col min="12" max="12" width="14.33203125" style="93" customWidth="1"/>
    <col min="13" max="13" width="13.109375" style="93" customWidth="1"/>
    <col min="14" max="14" width="14" style="93" customWidth="1"/>
    <col min="15" max="15" width="14.5546875" style="93" customWidth="1"/>
    <col min="16" max="16384" width="9.109375" style="93"/>
  </cols>
  <sheetData>
    <row r="1" spans="1:16362" ht="34.799999999999997" x14ac:dyDescent="0.55000000000000004">
      <c r="A1" s="179" t="s">
        <v>370</v>
      </c>
      <c r="B1" s="180"/>
      <c r="C1" s="180"/>
      <c r="D1" s="180"/>
      <c r="E1" s="180"/>
      <c r="F1" s="180"/>
      <c r="G1" s="180"/>
      <c r="H1" s="180"/>
      <c r="I1" s="180"/>
      <c r="J1" s="180"/>
      <c r="K1" s="180"/>
      <c r="L1" s="181"/>
      <c r="M1" s="180"/>
      <c r="N1" s="180"/>
      <c r="O1" s="182"/>
      <c r="P1" s="109"/>
      <c r="Q1" s="109"/>
      <c r="R1" s="109"/>
      <c r="S1" s="109"/>
      <c r="T1" s="110"/>
      <c r="U1" s="109"/>
      <c r="V1" s="109"/>
      <c r="W1" s="110"/>
      <c r="X1" s="109"/>
      <c r="Y1" s="109"/>
      <c r="Z1" s="109"/>
      <c r="AA1" s="109"/>
      <c r="AB1" s="109"/>
      <c r="AC1" s="109"/>
      <c r="AD1" s="109"/>
      <c r="AE1" s="109"/>
      <c r="AF1" s="109"/>
      <c r="AG1" s="109"/>
      <c r="AH1" s="109"/>
      <c r="AI1" s="110"/>
      <c r="AJ1" s="109"/>
      <c r="AK1" s="109"/>
      <c r="AL1" s="110"/>
      <c r="AM1" s="109"/>
      <c r="AN1" s="109"/>
      <c r="AO1" s="109"/>
      <c r="AP1" s="109"/>
      <c r="AQ1" s="109"/>
      <c r="AR1" s="109"/>
      <c r="AS1" s="109"/>
      <c r="AT1" s="109"/>
      <c r="AU1" s="109"/>
      <c r="AV1" s="109"/>
      <c r="AW1" s="109"/>
      <c r="AX1" s="110"/>
      <c r="AY1" s="109"/>
      <c r="AZ1" s="109"/>
      <c r="BA1" s="110"/>
      <c r="BB1" s="109"/>
      <c r="BC1" s="109"/>
      <c r="BD1" s="109"/>
      <c r="BE1" s="109"/>
      <c r="BF1" s="109"/>
      <c r="BG1" s="109"/>
      <c r="BH1" s="109"/>
      <c r="BI1" s="109"/>
      <c r="BJ1" s="109"/>
      <c r="BK1" s="109"/>
      <c r="BL1" s="109"/>
      <c r="BM1" s="110"/>
      <c r="BN1" s="109"/>
      <c r="BO1" s="109"/>
      <c r="BP1" s="110"/>
      <c r="BQ1" s="109"/>
      <c r="BR1" s="109"/>
      <c r="BS1" s="109"/>
      <c r="BT1" s="109"/>
      <c r="BU1" s="109"/>
      <c r="BV1" s="109"/>
      <c r="BW1" s="109"/>
      <c r="BX1" s="109"/>
      <c r="BY1" s="109"/>
      <c r="BZ1" s="109"/>
      <c r="CA1" s="109"/>
      <c r="CB1" s="110"/>
      <c r="CC1" s="109"/>
      <c r="CD1" s="109"/>
      <c r="CE1" s="110"/>
      <c r="CF1" s="109"/>
      <c r="CG1" s="109"/>
      <c r="CH1" s="109"/>
      <c r="CI1" s="109"/>
      <c r="CJ1" s="109"/>
      <c r="CK1" s="109"/>
      <c r="CL1" s="109"/>
      <c r="CM1" s="109"/>
      <c r="CN1" s="109"/>
      <c r="CO1" s="109"/>
      <c r="CP1" s="109"/>
      <c r="CQ1" s="110"/>
      <c r="CR1" s="109"/>
      <c r="CS1" s="109"/>
      <c r="CT1" s="110"/>
      <c r="CU1" s="109"/>
      <c r="CV1" s="109"/>
      <c r="CW1" s="109"/>
      <c r="CX1" s="109"/>
      <c r="CY1" s="109"/>
      <c r="CZ1" s="109"/>
      <c r="DA1" s="109"/>
      <c r="DB1" s="109"/>
      <c r="DC1" s="109"/>
      <c r="DD1" s="109"/>
      <c r="DE1" s="109"/>
      <c r="DF1" s="110"/>
      <c r="DG1" s="109"/>
      <c r="DH1" s="109"/>
      <c r="DI1" s="110"/>
      <c r="DJ1" s="109"/>
      <c r="DK1" s="109"/>
      <c r="DL1" s="109"/>
      <c r="DM1" s="109"/>
      <c r="DN1" s="109"/>
      <c r="DO1" s="109"/>
      <c r="DP1" s="109"/>
      <c r="DQ1" s="109"/>
      <c r="DR1" s="109"/>
      <c r="DS1" s="109"/>
      <c r="DT1" s="109"/>
      <c r="DU1" s="110"/>
      <c r="DV1" s="109"/>
      <c r="DW1" s="109"/>
      <c r="DX1" s="110"/>
      <c r="DY1" s="109"/>
      <c r="DZ1" s="109"/>
      <c r="EA1" s="109"/>
      <c r="EB1" s="109"/>
      <c r="EC1" s="109"/>
      <c r="ED1" s="109"/>
      <c r="EE1" s="109"/>
      <c r="EF1" s="109"/>
      <c r="EG1" s="109"/>
      <c r="EH1" s="109"/>
      <c r="EI1" s="109"/>
      <c r="EJ1" s="110"/>
      <c r="EK1" s="109"/>
      <c r="EL1" s="109"/>
      <c r="EM1" s="110"/>
      <c r="EN1" s="109"/>
      <c r="EO1" s="109"/>
      <c r="EP1" s="109"/>
      <c r="EQ1" s="109"/>
      <c r="ER1" s="109"/>
      <c r="ES1" s="109"/>
      <c r="ET1" s="109"/>
      <c r="EU1" s="109"/>
      <c r="EV1" s="109"/>
      <c r="EW1" s="109"/>
      <c r="EX1" s="109"/>
      <c r="EY1" s="110"/>
      <c r="EZ1" s="109"/>
      <c r="FA1" s="109"/>
      <c r="FB1" s="110"/>
      <c r="FC1" s="109"/>
      <c r="FD1" s="109"/>
      <c r="FE1" s="109"/>
      <c r="FF1" s="109"/>
      <c r="FG1" s="109"/>
      <c r="FH1" s="109"/>
      <c r="FI1" s="109"/>
      <c r="FJ1" s="109"/>
      <c r="FK1" s="109"/>
      <c r="FL1" s="109"/>
      <c r="FM1" s="109"/>
      <c r="FN1" s="110"/>
      <c r="FO1" s="109"/>
      <c r="FP1" s="109"/>
      <c r="FQ1" s="110"/>
      <c r="FR1" s="109"/>
      <c r="FS1" s="109"/>
      <c r="FT1" s="109"/>
      <c r="FU1" s="109"/>
      <c r="FV1" s="109"/>
      <c r="FW1" s="109"/>
      <c r="FX1" s="109"/>
      <c r="FY1" s="109"/>
      <c r="FZ1" s="109"/>
      <c r="GA1" s="109"/>
      <c r="GB1" s="109"/>
      <c r="GC1" s="110"/>
      <c r="GD1" s="109"/>
      <c r="GE1" s="109"/>
      <c r="GF1" s="110"/>
      <c r="GG1" s="109"/>
      <c r="GH1" s="109"/>
      <c r="GI1" s="109"/>
      <c r="GJ1" s="109"/>
      <c r="GK1" s="109"/>
      <c r="GL1" s="109"/>
      <c r="GM1" s="109"/>
      <c r="GN1" s="109"/>
      <c r="GO1" s="109"/>
      <c r="GP1" s="109"/>
      <c r="GQ1" s="109"/>
      <c r="GR1" s="110"/>
      <c r="GS1" s="109"/>
      <c r="GT1" s="109"/>
      <c r="GU1" s="110"/>
      <c r="GV1" s="109"/>
      <c r="GW1" s="109"/>
      <c r="GX1" s="109"/>
      <c r="GY1" s="109"/>
      <c r="GZ1" s="109"/>
      <c r="HA1" s="109"/>
      <c r="HB1" s="109"/>
      <c r="HC1" s="109"/>
      <c r="HD1" s="109"/>
      <c r="HE1" s="109"/>
      <c r="HF1" s="109"/>
      <c r="HG1" s="110"/>
      <c r="HH1" s="109"/>
      <c r="HI1" s="109"/>
      <c r="HJ1" s="110"/>
      <c r="HK1" s="109"/>
      <c r="HL1" s="109"/>
      <c r="HM1" s="109"/>
      <c r="HN1" s="109"/>
      <c r="HO1" s="109"/>
      <c r="HP1" s="109"/>
      <c r="HQ1" s="109"/>
      <c r="HR1" s="109"/>
      <c r="HS1" s="109"/>
      <c r="HT1" s="109"/>
      <c r="HU1" s="109"/>
      <c r="HV1" s="110"/>
      <c r="HW1" s="109"/>
      <c r="HX1" s="109"/>
      <c r="HY1" s="110"/>
      <c r="HZ1" s="109"/>
      <c r="IA1" s="109"/>
      <c r="IB1" s="109"/>
      <c r="IC1" s="109"/>
      <c r="ID1" s="109"/>
      <c r="IE1" s="109"/>
      <c r="IF1" s="109"/>
      <c r="IG1" s="109"/>
      <c r="IH1" s="109"/>
      <c r="II1" s="109"/>
      <c r="IJ1" s="109"/>
      <c r="IK1" s="110"/>
      <c r="IL1" s="109"/>
      <c r="IM1" s="109"/>
      <c r="IN1" s="110"/>
      <c r="IO1" s="109"/>
      <c r="IP1" s="109"/>
      <c r="IQ1" s="109"/>
      <c r="IR1" s="109"/>
      <c r="IS1" s="109"/>
      <c r="IT1" s="109"/>
      <c r="IU1" s="109"/>
      <c r="IV1" s="109"/>
      <c r="IW1" s="109"/>
      <c r="IX1" s="109"/>
      <c r="IY1" s="109"/>
      <c r="IZ1" s="110"/>
      <c r="JA1" s="109"/>
      <c r="JB1" s="109"/>
      <c r="JC1" s="110"/>
      <c r="JD1" s="109"/>
      <c r="JE1" s="109"/>
      <c r="JF1" s="109"/>
      <c r="JG1" s="109"/>
      <c r="JH1" s="109"/>
      <c r="JI1" s="109"/>
      <c r="JJ1" s="109"/>
      <c r="JK1" s="109"/>
      <c r="JL1" s="109"/>
      <c r="JM1" s="109"/>
      <c r="JN1" s="109"/>
      <c r="JO1" s="110"/>
      <c r="JP1" s="109"/>
      <c r="JQ1" s="109"/>
      <c r="JR1" s="110"/>
      <c r="JS1" s="109"/>
      <c r="JT1" s="109"/>
      <c r="JU1" s="109"/>
      <c r="JV1" s="109"/>
      <c r="JW1" s="109"/>
      <c r="JX1" s="109"/>
      <c r="JY1" s="109"/>
      <c r="JZ1" s="109"/>
      <c r="KA1" s="109"/>
      <c r="KB1" s="109"/>
      <c r="KC1" s="109"/>
      <c r="KD1" s="110"/>
      <c r="KE1" s="109"/>
      <c r="KF1" s="109"/>
      <c r="KG1" s="110"/>
      <c r="KH1" s="109"/>
      <c r="KI1" s="109"/>
      <c r="KJ1" s="109"/>
      <c r="KK1" s="109"/>
      <c r="KL1" s="109"/>
      <c r="KM1" s="109"/>
      <c r="KN1" s="109"/>
      <c r="KO1" s="109"/>
      <c r="KP1" s="109"/>
      <c r="KQ1" s="109"/>
      <c r="KR1" s="109"/>
      <c r="KS1" s="110"/>
      <c r="KT1" s="109"/>
      <c r="KU1" s="109"/>
      <c r="KV1" s="110"/>
      <c r="KW1" s="109"/>
      <c r="KX1" s="109"/>
      <c r="KY1" s="109"/>
      <c r="KZ1" s="109"/>
      <c r="LA1" s="109"/>
      <c r="LB1" s="109"/>
      <c r="LC1" s="109"/>
      <c r="LD1" s="109"/>
      <c r="LE1" s="109"/>
      <c r="LF1" s="109"/>
      <c r="LG1" s="109"/>
      <c r="LH1" s="110"/>
      <c r="LI1" s="109"/>
      <c r="LJ1" s="109"/>
      <c r="LK1" s="110"/>
      <c r="LL1" s="109"/>
      <c r="LM1" s="109"/>
      <c r="LN1" s="109"/>
      <c r="LO1" s="109"/>
      <c r="LP1" s="109"/>
      <c r="LQ1" s="109"/>
      <c r="LR1" s="109"/>
      <c r="LS1" s="109"/>
      <c r="LT1" s="109"/>
      <c r="LU1" s="109"/>
      <c r="LV1" s="109"/>
      <c r="LW1" s="110"/>
      <c r="LX1" s="109"/>
      <c r="LY1" s="109"/>
      <c r="LZ1" s="110"/>
      <c r="MA1" s="109"/>
      <c r="MB1" s="109"/>
      <c r="MC1" s="109"/>
      <c r="MD1" s="109"/>
      <c r="ME1" s="109"/>
      <c r="MF1" s="109"/>
      <c r="MG1" s="109"/>
      <c r="MH1" s="109"/>
      <c r="MI1" s="109"/>
      <c r="MJ1" s="109"/>
      <c r="MK1" s="109"/>
      <c r="ML1" s="110"/>
      <c r="MM1" s="109"/>
      <c r="MN1" s="109"/>
      <c r="MO1" s="110"/>
      <c r="MP1" s="109"/>
      <c r="MQ1" s="109"/>
      <c r="MR1" s="109"/>
      <c r="MS1" s="109"/>
      <c r="MT1" s="109"/>
      <c r="MU1" s="109"/>
      <c r="MV1" s="109"/>
      <c r="MW1" s="109"/>
      <c r="MX1" s="109"/>
      <c r="MY1" s="109"/>
      <c r="MZ1" s="109"/>
      <c r="NA1" s="110"/>
      <c r="NB1" s="109"/>
      <c r="NC1" s="109"/>
      <c r="ND1" s="110"/>
      <c r="NE1" s="109"/>
      <c r="NF1" s="109"/>
      <c r="NG1" s="109"/>
      <c r="NH1" s="109"/>
      <c r="NI1" s="109"/>
      <c r="NJ1" s="109"/>
      <c r="NK1" s="109"/>
      <c r="NL1" s="109"/>
      <c r="NM1" s="109"/>
      <c r="NN1" s="109"/>
      <c r="NO1" s="109"/>
      <c r="NP1" s="110"/>
      <c r="NQ1" s="109"/>
      <c r="NR1" s="109"/>
      <c r="NS1" s="110"/>
      <c r="NT1" s="109"/>
      <c r="NU1" s="109"/>
      <c r="NV1" s="109"/>
      <c r="NW1" s="109"/>
      <c r="NX1" s="109"/>
      <c r="NY1" s="109"/>
      <c r="NZ1" s="109"/>
      <c r="OA1" s="109"/>
      <c r="OB1" s="109"/>
      <c r="OC1" s="109"/>
      <c r="OD1" s="109"/>
      <c r="OE1" s="110"/>
      <c r="OF1" s="109"/>
      <c r="OG1" s="109"/>
      <c r="OH1" s="110"/>
      <c r="OI1" s="109"/>
      <c r="OJ1" s="109"/>
      <c r="OK1" s="109"/>
      <c r="OL1" s="109"/>
      <c r="OM1" s="109"/>
      <c r="ON1" s="109"/>
      <c r="OO1" s="109"/>
      <c r="OP1" s="109"/>
      <c r="OQ1" s="109"/>
      <c r="OR1" s="109"/>
      <c r="OS1" s="109"/>
      <c r="OT1" s="110"/>
      <c r="OU1" s="109"/>
      <c r="OV1" s="109"/>
      <c r="OW1" s="110"/>
      <c r="OX1" s="109"/>
      <c r="OY1" s="109"/>
      <c r="OZ1" s="109"/>
      <c r="PA1" s="109"/>
      <c r="PB1" s="109"/>
      <c r="PC1" s="109"/>
      <c r="PD1" s="109"/>
      <c r="PE1" s="109"/>
      <c r="PF1" s="109"/>
      <c r="PG1" s="109"/>
      <c r="PH1" s="109"/>
      <c r="PI1" s="110"/>
      <c r="PJ1" s="109"/>
      <c r="PK1" s="109"/>
      <c r="PL1" s="110"/>
      <c r="PM1" s="109"/>
      <c r="PN1" s="109"/>
      <c r="PO1" s="109"/>
      <c r="PP1" s="109"/>
      <c r="PQ1" s="109"/>
      <c r="PR1" s="109"/>
      <c r="PS1" s="109"/>
      <c r="PT1" s="109"/>
      <c r="PU1" s="109"/>
      <c r="PV1" s="109"/>
      <c r="PW1" s="109"/>
      <c r="PX1" s="110"/>
      <c r="PY1" s="109"/>
      <c r="PZ1" s="109"/>
      <c r="QA1" s="110"/>
      <c r="QB1" s="109"/>
      <c r="QC1" s="109"/>
      <c r="QD1" s="109"/>
      <c r="QE1" s="109"/>
      <c r="QF1" s="109"/>
      <c r="QG1" s="109"/>
      <c r="QH1" s="109"/>
      <c r="QI1" s="109"/>
      <c r="QJ1" s="109"/>
      <c r="QK1" s="109"/>
      <c r="QL1" s="109"/>
      <c r="QM1" s="110"/>
      <c r="QN1" s="109"/>
      <c r="QO1" s="109"/>
      <c r="QP1" s="110"/>
      <c r="QQ1" s="109"/>
      <c r="QR1" s="109"/>
      <c r="QS1" s="109"/>
      <c r="QT1" s="109"/>
      <c r="QU1" s="109"/>
      <c r="QV1" s="109"/>
      <c r="QW1" s="109"/>
      <c r="QX1" s="109"/>
      <c r="QY1" s="109"/>
      <c r="QZ1" s="109"/>
      <c r="RA1" s="109"/>
      <c r="RB1" s="110"/>
      <c r="RC1" s="109"/>
      <c r="RD1" s="109"/>
      <c r="RE1" s="110"/>
      <c r="RF1" s="109"/>
      <c r="RG1" s="109"/>
      <c r="RH1" s="109"/>
      <c r="RI1" s="109"/>
      <c r="RJ1" s="109"/>
      <c r="RK1" s="109"/>
      <c r="RL1" s="109"/>
      <c r="RM1" s="109"/>
      <c r="RN1" s="109"/>
      <c r="RO1" s="109"/>
      <c r="RP1" s="109"/>
      <c r="RQ1" s="110"/>
      <c r="RR1" s="109"/>
      <c r="RS1" s="109"/>
      <c r="RT1" s="110"/>
      <c r="RU1" s="109"/>
      <c r="RV1" s="109"/>
      <c r="RW1" s="109"/>
      <c r="RX1" s="109"/>
      <c r="RY1" s="109"/>
      <c r="RZ1" s="109"/>
      <c r="SA1" s="109"/>
      <c r="SB1" s="109"/>
      <c r="SC1" s="109"/>
      <c r="SD1" s="109"/>
      <c r="SE1" s="109"/>
      <c r="SF1" s="110"/>
      <c r="SG1" s="109"/>
      <c r="SH1" s="109"/>
      <c r="SI1" s="110"/>
      <c r="SJ1" s="109"/>
      <c r="SK1" s="109"/>
      <c r="SL1" s="109"/>
      <c r="SM1" s="109"/>
      <c r="SN1" s="109"/>
      <c r="SO1" s="109"/>
      <c r="SP1" s="109"/>
      <c r="SQ1" s="109"/>
      <c r="SR1" s="109"/>
      <c r="SS1" s="109"/>
      <c r="ST1" s="109"/>
      <c r="SU1" s="110"/>
      <c r="SV1" s="109"/>
      <c r="SW1" s="109"/>
      <c r="SX1" s="110"/>
      <c r="SY1" s="109"/>
      <c r="SZ1" s="109"/>
      <c r="TA1" s="109"/>
      <c r="TB1" s="109"/>
      <c r="TC1" s="109"/>
      <c r="TD1" s="109"/>
      <c r="TE1" s="109"/>
      <c r="TF1" s="109"/>
      <c r="TG1" s="109"/>
      <c r="TH1" s="109"/>
      <c r="TI1" s="109"/>
      <c r="TJ1" s="110"/>
      <c r="TK1" s="109"/>
      <c r="TL1" s="109"/>
      <c r="TM1" s="110"/>
      <c r="TN1" s="109"/>
      <c r="TO1" s="109"/>
      <c r="TP1" s="109"/>
      <c r="TQ1" s="109"/>
      <c r="TR1" s="109"/>
      <c r="TS1" s="109"/>
      <c r="TT1" s="109"/>
      <c r="TU1" s="109"/>
      <c r="TV1" s="109"/>
      <c r="TW1" s="109"/>
      <c r="TX1" s="109"/>
      <c r="TY1" s="110"/>
      <c r="TZ1" s="109"/>
      <c r="UA1" s="109"/>
      <c r="UB1" s="110"/>
      <c r="UC1" s="109"/>
      <c r="UD1" s="109"/>
      <c r="UE1" s="109"/>
      <c r="UF1" s="109"/>
      <c r="UG1" s="109"/>
      <c r="UH1" s="109"/>
      <c r="UI1" s="109"/>
      <c r="UJ1" s="109"/>
      <c r="UK1" s="109"/>
      <c r="UL1" s="109"/>
      <c r="UM1" s="109"/>
      <c r="UN1" s="110"/>
      <c r="UO1" s="109"/>
      <c r="UP1" s="109"/>
      <c r="UQ1" s="110"/>
      <c r="UR1" s="109"/>
      <c r="US1" s="109"/>
      <c r="UT1" s="109"/>
      <c r="UU1" s="109"/>
      <c r="UV1" s="109"/>
      <c r="UW1" s="109"/>
      <c r="UX1" s="109"/>
      <c r="UY1" s="109"/>
      <c r="UZ1" s="109"/>
      <c r="VA1" s="109"/>
      <c r="VB1" s="109"/>
      <c r="VC1" s="110"/>
      <c r="VD1" s="109"/>
      <c r="VE1" s="109"/>
      <c r="VF1" s="110"/>
      <c r="VG1" s="109"/>
      <c r="VH1" s="109"/>
      <c r="VI1" s="109"/>
      <c r="VJ1" s="109"/>
      <c r="VK1" s="109"/>
      <c r="VL1" s="109"/>
      <c r="VM1" s="109"/>
      <c r="VN1" s="109"/>
      <c r="VO1" s="109"/>
      <c r="VP1" s="109"/>
      <c r="VQ1" s="109"/>
      <c r="VR1" s="110"/>
      <c r="VS1" s="109"/>
      <c r="VT1" s="109"/>
      <c r="VU1" s="110"/>
      <c r="VV1" s="109"/>
      <c r="VW1" s="109"/>
      <c r="VX1" s="109"/>
      <c r="VY1" s="109"/>
      <c r="VZ1" s="109"/>
      <c r="WA1" s="109"/>
      <c r="WB1" s="109"/>
      <c r="WC1" s="109"/>
      <c r="WD1" s="109"/>
      <c r="WE1" s="109"/>
      <c r="WF1" s="109"/>
      <c r="WG1" s="110"/>
      <c r="WH1" s="109"/>
      <c r="WI1" s="109"/>
      <c r="WJ1" s="110"/>
      <c r="WK1" s="109"/>
      <c r="WL1" s="109"/>
      <c r="WM1" s="109"/>
      <c r="WN1" s="109"/>
      <c r="WO1" s="109"/>
      <c r="WP1" s="109"/>
      <c r="WQ1" s="109"/>
      <c r="WR1" s="109"/>
      <c r="WS1" s="109"/>
      <c r="WT1" s="109"/>
      <c r="WU1" s="109"/>
      <c r="WV1" s="110"/>
      <c r="WW1" s="109"/>
      <c r="WX1" s="109"/>
      <c r="WY1" s="110"/>
      <c r="WZ1" s="109"/>
      <c r="XA1" s="109"/>
      <c r="XB1" s="109"/>
      <c r="XC1" s="109"/>
      <c r="XD1" s="109"/>
      <c r="XE1" s="109"/>
      <c r="XF1" s="109"/>
      <c r="XG1" s="109"/>
      <c r="XH1" s="109"/>
      <c r="XI1" s="109"/>
      <c r="XJ1" s="109"/>
      <c r="XK1" s="110"/>
      <c r="XL1" s="109"/>
      <c r="XM1" s="109"/>
      <c r="XN1" s="110"/>
      <c r="XO1" s="109"/>
      <c r="XP1" s="109"/>
      <c r="XQ1" s="109"/>
      <c r="XR1" s="109"/>
      <c r="XS1" s="109"/>
      <c r="XT1" s="109"/>
      <c r="XU1" s="109"/>
      <c r="XV1" s="109"/>
      <c r="XW1" s="109"/>
      <c r="XX1" s="109"/>
      <c r="XY1" s="109"/>
      <c r="XZ1" s="110"/>
      <c r="YA1" s="109"/>
      <c r="YB1" s="109"/>
      <c r="YC1" s="110"/>
      <c r="YD1" s="109"/>
      <c r="YE1" s="109"/>
      <c r="YF1" s="109"/>
      <c r="YG1" s="109"/>
      <c r="YH1" s="109"/>
      <c r="YI1" s="109"/>
      <c r="YJ1" s="109"/>
      <c r="YK1" s="109"/>
      <c r="YL1" s="109"/>
      <c r="YM1" s="109"/>
      <c r="YN1" s="109"/>
      <c r="YO1" s="110"/>
      <c r="YP1" s="109"/>
      <c r="YQ1" s="109"/>
      <c r="YR1" s="110"/>
      <c r="YS1" s="109"/>
      <c r="YT1" s="109"/>
      <c r="YU1" s="109"/>
      <c r="YV1" s="109"/>
      <c r="YW1" s="109"/>
      <c r="YX1" s="109"/>
      <c r="YY1" s="109"/>
      <c r="YZ1" s="109"/>
      <c r="ZA1" s="109"/>
      <c r="ZB1" s="109"/>
      <c r="ZC1" s="109"/>
      <c r="ZD1" s="110"/>
      <c r="ZE1" s="109"/>
      <c r="ZF1" s="109"/>
      <c r="ZG1" s="110"/>
      <c r="ZH1" s="109"/>
      <c r="ZI1" s="109"/>
      <c r="ZJ1" s="109"/>
      <c r="ZK1" s="109"/>
      <c r="ZL1" s="109"/>
      <c r="ZM1" s="109"/>
      <c r="ZN1" s="109"/>
      <c r="ZO1" s="109"/>
      <c r="ZP1" s="109"/>
      <c r="ZQ1" s="109"/>
      <c r="ZR1" s="109"/>
      <c r="ZS1" s="110"/>
      <c r="ZT1" s="109"/>
      <c r="ZU1" s="109"/>
      <c r="ZV1" s="110"/>
      <c r="ZW1" s="109"/>
      <c r="ZX1" s="109"/>
      <c r="ZY1" s="109"/>
      <c r="ZZ1" s="109"/>
      <c r="AAA1" s="109"/>
      <c r="AAB1" s="109"/>
      <c r="AAC1" s="109"/>
      <c r="AAD1" s="109"/>
      <c r="AAE1" s="109"/>
      <c r="AAF1" s="109"/>
      <c r="AAG1" s="109"/>
      <c r="AAH1" s="110"/>
      <c r="AAI1" s="109"/>
      <c r="AAJ1" s="109"/>
      <c r="AAK1" s="110"/>
      <c r="AAL1" s="109"/>
      <c r="AAM1" s="109"/>
      <c r="AAN1" s="109"/>
      <c r="AAO1" s="109"/>
      <c r="AAP1" s="109"/>
      <c r="AAQ1" s="109"/>
      <c r="AAR1" s="109"/>
      <c r="AAS1" s="109"/>
      <c r="AAT1" s="109"/>
      <c r="AAU1" s="109"/>
      <c r="AAV1" s="109"/>
      <c r="AAW1" s="110"/>
      <c r="AAX1" s="109"/>
      <c r="AAY1" s="109"/>
      <c r="AAZ1" s="110"/>
      <c r="ABA1" s="109"/>
      <c r="ABB1" s="109"/>
      <c r="ABC1" s="109"/>
      <c r="ABD1" s="109"/>
      <c r="ABE1" s="109"/>
      <c r="ABF1" s="109"/>
      <c r="ABG1" s="109"/>
      <c r="ABH1" s="109"/>
      <c r="ABI1" s="109"/>
      <c r="ABJ1" s="109"/>
      <c r="ABK1" s="109"/>
      <c r="ABL1" s="110"/>
      <c r="ABM1" s="109"/>
      <c r="ABN1" s="109"/>
      <c r="ABO1" s="110"/>
      <c r="ABP1" s="109"/>
      <c r="ABQ1" s="109"/>
      <c r="ABR1" s="109"/>
      <c r="ABS1" s="109"/>
      <c r="ABT1" s="109"/>
      <c r="ABU1" s="109"/>
      <c r="ABV1" s="109"/>
      <c r="ABW1" s="109"/>
      <c r="ABX1" s="109"/>
      <c r="ABY1" s="109"/>
      <c r="ABZ1" s="109"/>
      <c r="ACA1" s="110"/>
      <c r="ACB1" s="109"/>
      <c r="ACC1" s="109"/>
      <c r="ACD1" s="110"/>
      <c r="ACE1" s="109"/>
      <c r="ACF1" s="109"/>
      <c r="ACG1" s="109"/>
      <c r="ACH1" s="109"/>
      <c r="ACI1" s="109"/>
      <c r="ACJ1" s="109"/>
      <c r="ACK1" s="109"/>
      <c r="ACL1" s="109"/>
      <c r="ACM1" s="109"/>
      <c r="ACN1" s="109"/>
      <c r="ACO1" s="109"/>
      <c r="ACP1" s="110"/>
      <c r="ACQ1" s="109"/>
      <c r="ACR1" s="109"/>
      <c r="ACS1" s="110"/>
      <c r="ACT1" s="109"/>
      <c r="ACU1" s="109"/>
      <c r="ACV1" s="109"/>
      <c r="ACW1" s="109"/>
      <c r="ACX1" s="109"/>
      <c r="ACY1" s="109"/>
      <c r="ACZ1" s="109"/>
      <c r="ADA1" s="109"/>
      <c r="ADB1" s="109"/>
      <c r="ADC1" s="109"/>
      <c r="ADD1" s="109"/>
      <c r="ADE1" s="110"/>
      <c r="ADF1" s="109"/>
      <c r="ADG1" s="109"/>
      <c r="ADH1" s="110"/>
      <c r="ADI1" s="109"/>
      <c r="ADJ1" s="109"/>
      <c r="ADK1" s="109"/>
      <c r="ADL1" s="109"/>
      <c r="ADM1" s="109"/>
      <c r="ADN1" s="109"/>
      <c r="ADO1" s="109"/>
      <c r="ADP1" s="109"/>
      <c r="ADQ1" s="109"/>
      <c r="ADR1" s="109"/>
      <c r="ADS1" s="109"/>
      <c r="ADT1" s="110"/>
      <c r="ADU1" s="109"/>
      <c r="ADV1" s="109"/>
      <c r="ADW1" s="110"/>
      <c r="ADX1" s="109"/>
      <c r="ADY1" s="109"/>
      <c r="ADZ1" s="109"/>
      <c r="AEA1" s="109"/>
      <c r="AEB1" s="109"/>
      <c r="AEC1" s="109"/>
      <c r="AED1" s="109"/>
      <c r="AEE1" s="109"/>
      <c r="AEF1" s="109"/>
      <c r="AEG1" s="109"/>
      <c r="AEH1" s="109"/>
      <c r="AEI1" s="110"/>
      <c r="AEJ1" s="109"/>
      <c r="AEK1" s="109"/>
      <c r="AEL1" s="110"/>
      <c r="AEM1" s="109"/>
      <c r="AEN1" s="109"/>
      <c r="AEO1" s="109"/>
      <c r="AEP1" s="109"/>
      <c r="AEQ1" s="109"/>
      <c r="AER1" s="109"/>
      <c r="AES1" s="109"/>
      <c r="AET1" s="109"/>
      <c r="AEU1" s="109"/>
      <c r="AEV1" s="109"/>
      <c r="AEW1" s="109"/>
      <c r="AEX1" s="110"/>
      <c r="AEY1" s="109"/>
      <c r="AEZ1" s="109"/>
      <c r="AFA1" s="110"/>
      <c r="AFB1" s="109"/>
      <c r="AFC1" s="109"/>
      <c r="AFD1" s="109"/>
      <c r="AFE1" s="109"/>
      <c r="AFF1" s="109"/>
      <c r="AFG1" s="109"/>
      <c r="AFH1" s="109"/>
      <c r="AFI1" s="109"/>
      <c r="AFJ1" s="109"/>
      <c r="AFK1" s="109"/>
      <c r="AFL1" s="109"/>
      <c r="AFM1" s="110"/>
      <c r="AFN1" s="109"/>
      <c r="AFO1" s="109"/>
      <c r="AFP1" s="110"/>
      <c r="AFQ1" s="109"/>
      <c r="AFR1" s="109"/>
      <c r="AFS1" s="109"/>
      <c r="AFT1" s="109"/>
      <c r="AFU1" s="109"/>
      <c r="AFV1" s="109"/>
      <c r="AFW1" s="109"/>
      <c r="AFX1" s="109"/>
      <c r="AFY1" s="109"/>
      <c r="AFZ1" s="109"/>
      <c r="AGA1" s="109"/>
      <c r="AGB1" s="110"/>
      <c r="AGC1" s="109"/>
      <c r="AGD1" s="109"/>
      <c r="AGE1" s="110"/>
      <c r="AGF1" s="109"/>
      <c r="AGG1" s="109"/>
      <c r="AGH1" s="109"/>
      <c r="AGI1" s="109"/>
      <c r="AGJ1" s="109"/>
      <c r="AGK1" s="109"/>
      <c r="AGL1" s="109"/>
      <c r="AGM1" s="109"/>
      <c r="AGN1" s="109"/>
      <c r="AGO1" s="109"/>
      <c r="AGP1" s="109"/>
      <c r="AGQ1" s="110"/>
      <c r="AGR1" s="109"/>
      <c r="AGS1" s="109"/>
      <c r="AGT1" s="110"/>
      <c r="AGU1" s="109"/>
      <c r="AGV1" s="109"/>
      <c r="AGW1" s="109"/>
      <c r="AGX1" s="109"/>
      <c r="AGY1" s="109"/>
      <c r="AGZ1" s="109"/>
      <c r="AHA1" s="109"/>
      <c r="AHB1" s="109"/>
      <c r="AHC1" s="109"/>
      <c r="AHD1" s="109"/>
      <c r="AHE1" s="109"/>
      <c r="AHF1" s="110"/>
      <c r="AHG1" s="109"/>
      <c r="AHH1" s="109"/>
      <c r="AHI1" s="110"/>
      <c r="AHJ1" s="109"/>
      <c r="AHK1" s="109"/>
      <c r="AHL1" s="109"/>
      <c r="AHM1" s="109"/>
      <c r="AHN1" s="109"/>
      <c r="AHO1" s="109"/>
      <c r="AHP1" s="109"/>
      <c r="AHQ1" s="109"/>
      <c r="AHR1" s="109"/>
      <c r="AHS1" s="109"/>
      <c r="AHT1" s="109"/>
      <c r="AHU1" s="110"/>
      <c r="AHV1" s="109"/>
      <c r="AHW1" s="109"/>
      <c r="AHX1" s="110"/>
      <c r="AHY1" s="109"/>
      <c r="AHZ1" s="109"/>
      <c r="AIA1" s="109"/>
      <c r="AIB1" s="109"/>
      <c r="AIC1" s="109"/>
      <c r="AID1" s="109"/>
      <c r="AIE1" s="109"/>
      <c r="AIF1" s="109"/>
      <c r="AIG1" s="109"/>
      <c r="AIH1" s="109"/>
      <c r="AII1" s="109"/>
      <c r="AIJ1" s="110"/>
      <c r="AIK1" s="109"/>
      <c r="AIL1" s="109"/>
      <c r="AIM1" s="110"/>
      <c r="AIN1" s="109"/>
      <c r="AIO1" s="109"/>
      <c r="AIP1" s="109"/>
      <c r="AIQ1" s="109"/>
      <c r="AIR1" s="109"/>
      <c r="AIS1" s="109"/>
      <c r="AIT1" s="109"/>
      <c r="AIU1" s="109"/>
      <c r="AIV1" s="109"/>
      <c r="AIW1" s="109"/>
      <c r="AIX1" s="109"/>
      <c r="AIY1" s="110"/>
      <c r="AIZ1" s="109"/>
      <c r="AJA1" s="109"/>
      <c r="AJB1" s="110"/>
      <c r="AJC1" s="109"/>
      <c r="AJD1" s="109"/>
      <c r="AJE1" s="109"/>
      <c r="AJF1" s="109"/>
      <c r="AJG1" s="109"/>
      <c r="AJH1" s="109"/>
      <c r="AJI1" s="109"/>
      <c r="AJJ1" s="109"/>
      <c r="AJK1" s="109"/>
      <c r="AJL1" s="109"/>
      <c r="AJM1" s="109"/>
      <c r="AJN1" s="110"/>
      <c r="AJO1" s="109"/>
      <c r="AJP1" s="109"/>
      <c r="AJQ1" s="110"/>
      <c r="AJR1" s="109"/>
      <c r="AJS1" s="109"/>
      <c r="AJT1" s="109"/>
      <c r="AJU1" s="109"/>
      <c r="AJV1" s="109"/>
      <c r="AJW1" s="109"/>
      <c r="AJX1" s="109"/>
      <c r="AJY1" s="109"/>
      <c r="AJZ1" s="109"/>
      <c r="AKA1" s="109"/>
      <c r="AKB1" s="109"/>
      <c r="AKC1" s="110"/>
      <c r="AKD1" s="109"/>
      <c r="AKE1" s="109"/>
      <c r="AKF1" s="110"/>
      <c r="AKG1" s="109"/>
      <c r="AKH1" s="109"/>
      <c r="AKI1" s="109"/>
      <c r="AKJ1" s="109"/>
      <c r="AKK1" s="109"/>
      <c r="AKL1" s="109"/>
      <c r="AKM1" s="109"/>
      <c r="AKN1" s="109"/>
      <c r="AKO1" s="109"/>
      <c r="AKP1" s="109"/>
      <c r="AKQ1" s="109"/>
      <c r="AKR1" s="110"/>
      <c r="AKS1" s="109"/>
      <c r="AKT1" s="109"/>
      <c r="AKU1" s="110"/>
      <c r="AKV1" s="109"/>
      <c r="AKW1" s="109"/>
      <c r="AKX1" s="109"/>
      <c r="AKY1" s="109"/>
      <c r="AKZ1" s="109"/>
      <c r="ALA1" s="109"/>
      <c r="ALB1" s="109"/>
      <c r="ALC1" s="109"/>
      <c r="ALD1" s="109"/>
      <c r="ALE1" s="109"/>
      <c r="ALF1" s="109"/>
      <c r="ALG1" s="110"/>
      <c r="ALH1" s="109"/>
      <c r="ALI1" s="109"/>
      <c r="ALJ1" s="110"/>
      <c r="ALK1" s="109"/>
      <c r="ALL1" s="109"/>
      <c r="ALM1" s="109"/>
      <c r="ALN1" s="109"/>
      <c r="ALO1" s="109"/>
      <c r="ALP1" s="109"/>
      <c r="ALQ1" s="109"/>
      <c r="ALR1" s="109"/>
      <c r="ALS1" s="109"/>
      <c r="ALT1" s="109"/>
      <c r="ALU1" s="109"/>
      <c r="ALV1" s="110"/>
      <c r="ALW1" s="109"/>
      <c r="ALX1" s="109"/>
      <c r="ALY1" s="110"/>
      <c r="ALZ1" s="109"/>
      <c r="AMA1" s="109"/>
      <c r="AMB1" s="109"/>
      <c r="AMC1" s="109"/>
      <c r="AMD1" s="109"/>
      <c r="AME1" s="109"/>
      <c r="AMF1" s="109"/>
      <c r="AMG1" s="109"/>
      <c r="AMH1" s="109"/>
      <c r="AMI1" s="109"/>
      <c r="AMJ1" s="109"/>
      <c r="AMK1" s="110"/>
      <c r="AML1" s="109"/>
      <c r="AMM1" s="109"/>
      <c r="AMN1" s="110"/>
      <c r="AMO1" s="109"/>
      <c r="AMP1" s="109"/>
      <c r="AMQ1" s="109"/>
      <c r="AMR1" s="109"/>
      <c r="AMS1" s="109"/>
      <c r="AMT1" s="109"/>
      <c r="AMU1" s="109"/>
      <c r="AMV1" s="109"/>
      <c r="AMW1" s="109"/>
      <c r="AMX1" s="109"/>
      <c r="AMY1" s="109"/>
      <c r="AMZ1" s="110"/>
      <c r="ANA1" s="109"/>
      <c r="ANB1" s="109"/>
      <c r="ANC1" s="110"/>
      <c r="AND1" s="109"/>
      <c r="ANE1" s="109"/>
      <c r="ANF1" s="109"/>
      <c r="ANG1" s="109"/>
      <c r="ANH1" s="109"/>
      <c r="ANI1" s="109"/>
      <c r="ANJ1" s="109"/>
      <c r="ANK1" s="109"/>
      <c r="ANL1" s="109"/>
      <c r="ANM1" s="109"/>
      <c r="ANN1" s="109"/>
      <c r="ANO1" s="110"/>
      <c r="ANP1" s="109"/>
      <c r="ANQ1" s="109"/>
      <c r="ANR1" s="110"/>
      <c r="ANS1" s="109"/>
      <c r="ANT1" s="109"/>
      <c r="ANU1" s="109"/>
      <c r="ANV1" s="109"/>
      <c r="ANW1" s="109"/>
      <c r="ANX1" s="109"/>
      <c r="ANY1" s="109"/>
      <c r="ANZ1" s="109"/>
      <c r="AOA1" s="109"/>
      <c r="AOB1" s="109"/>
      <c r="AOC1" s="109"/>
      <c r="AOD1" s="110"/>
      <c r="AOE1" s="109"/>
      <c r="AOF1" s="109"/>
      <c r="AOG1" s="110"/>
      <c r="AOH1" s="109"/>
      <c r="AOI1" s="109"/>
      <c r="AOJ1" s="109"/>
      <c r="AOK1" s="109"/>
      <c r="AOL1" s="109"/>
      <c r="AOM1" s="109"/>
      <c r="AON1" s="109"/>
      <c r="AOO1" s="109"/>
      <c r="AOP1" s="109"/>
      <c r="AOQ1" s="109"/>
      <c r="AOR1" s="109"/>
      <c r="AOS1" s="110"/>
      <c r="AOT1" s="109"/>
      <c r="AOU1" s="109"/>
      <c r="AOV1" s="110"/>
      <c r="AOW1" s="109"/>
      <c r="AOX1" s="109"/>
      <c r="AOY1" s="109"/>
      <c r="AOZ1" s="109"/>
      <c r="APA1" s="109"/>
      <c r="APB1" s="109"/>
      <c r="APC1" s="109"/>
      <c r="APD1" s="109"/>
      <c r="APE1" s="109"/>
      <c r="APF1" s="109"/>
      <c r="APG1" s="109"/>
      <c r="APH1" s="110"/>
      <c r="API1" s="109"/>
      <c r="APJ1" s="109"/>
      <c r="APK1" s="110"/>
      <c r="APL1" s="109"/>
      <c r="APM1" s="109"/>
      <c r="APN1" s="109"/>
      <c r="APO1" s="109"/>
      <c r="APP1" s="109"/>
      <c r="APQ1" s="109"/>
      <c r="APR1" s="109"/>
      <c r="APS1" s="109"/>
      <c r="APT1" s="109"/>
      <c r="APU1" s="109"/>
      <c r="APV1" s="109"/>
      <c r="APW1" s="110"/>
      <c r="APX1" s="109"/>
      <c r="APY1" s="109"/>
      <c r="APZ1" s="110"/>
      <c r="AQA1" s="109"/>
      <c r="AQB1" s="109"/>
      <c r="AQC1" s="109"/>
      <c r="AQD1" s="109"/>
      <c r="AQE1" s="109"/>
      <c r="AQF1" s="109"/>
      <c r="AQG1" s="109"/>
      <c r="AQH1" s="109"/>
      <c r="AQI1" s="109"/>
      <c r="AQJ1" s="109"/>
      <c r="AQK1" s="109"/>
      <c r="AQL1" s="110"/>
      <c r="AQM1" s="109"/>
      <c r="AQN1" s="109"/>
      <c r="AQO1" s="110"/>
      <c r="AQP1" s="109"/>
      <c r="AQQ1" s="109"/>
      <c r="AQR1" s="109"/>
      <c r="AQS1" s="109"/>
      <c r="AQT1" s="109"/>
      <c r="AQU1" s="109"/>
      <c r="AQV1" s="109"/>
      <c r="AQW1" s="109"/>
      <c r="AQX1" s="109"/>
      <c r="AQY1" s="109"/>
      <c r="AQZ1" s="109"/>
      <c r="ARA1" s="110"/>
      <c r="ARB1" s="109"/>
      <c r="ARC1" s="109"/>
      <c r="ARD1" s="110"/>
      <c r="ARE1" s="109"/>
      <c r="ARF1" s="109"/>
      <c r="ARG1" s="109"/>
      <c r="ARH1" s="109"/>
      <c r="ARI1" s="109"/>
      <c r="ARJ1" s="109"/>
      <c r="ARK1" s="109"/>
      <c r="ARL1" s="109"/>
      <c r="ARM1" s="109"/>
      <c r="ARN1" s="109"/>
      <c r="ARO1" s="109"/>
      <c r="ARP1" s="110"/>
      <c r="ARQ1" s="109"/>
      <c r="ARR1" s="109"/>
      <c r="ARS1" s="110"/>
      <c r="ART1" s="109"/>
      <c r="ARU1" s="109"/>
      <c r="ARV1" s="109"/>
      <c r="ARW1" s="109"/>
      <c r="ARX1" s="109"/>
      <c r="ARY1" s="109"/>
      <c r="ARZ1" s="109"/>
      <c r="ASA1" s="109"/>
      <c r="ASB1" s="109"/>
      <c r="ASC1" s="109"/>
      <c r="ASD1" s="109"/>
      <c r="ASE1" s="110"/>
      <c r="ASF1" s="109"/>
      <c r="ASG1" s="109"/>
      <c r="ASH1" s="110"/>
      <c r="ASI1" s="109"/>
      <c r="ASJ1" s="109"/>
      <c r="ASK1" s="109"/>
      <c r="ASL1" s="109"/>
      <c r="ASM1" s="109"/>
      <c r="ASN1" s="109"/>
      <c r="ASO1" s="109"/>
      <c r="ASP1" s="109"/>
      <c r="ASQ1" s="109"/>
      <c r="ASR1" s="109"/>
      <c r="ASS1" s="109"/>
      <c r="AST1" s="110"/>
      <c r="ASU1" s="109"/>
      <c r="ASV1" s="109"/>
      <c r="ASW1" s="110"/>
      <c r="ASX1" s="109"/>
      <c r="ASY1" s="109"/>
      <c r="ASZ1" s="109"/>
      <c r="ATA1" s="109"/>
      <c r="ATB1" s="109"/>
      <c r="ATC1" s="109"/>
      <c r="ATD1" s="109"/>
      <c r="ATE1" s="109"/>
      <c r="ATF1" s="109"/>
      <c r="ATG1" s="109"/>
      <c r="ATH1" s="109"/>
      <c r="ATI1" s="110"/>
      <c r="ATJ1" s="109"/>
      <c r="ATK1" s="109"/>
      <c r="ATL1" s="110"/>
      <c r="ATM1" s="109"/>
      <c r="ATN1" s="109"/>
      <c r="ATO1" s="109"/>
      <c r="ATP1" s="109"/>
      <c r="ATQ1" s="109"/>
      <c r="ATR1" s="109"/>
      <c r="ATS1" s="109"/>
      <c r="ATT1" s="109"/>
      <c r="ATU1" s="109"/>
      <c r="ATV1" s="109"/>
      <c r="ATW1" s="109"/>
      <c r="ATX1" s="110"/>
      <c r="ATY1" s="109"/>
      <c r="ATZ1" s="109"/>
      <c r="AUA1" s="110"/>
      <c r="AUB1" s="109"/>
      <c r="AUC1" s="109"/>
      <c r="AUD1" s="109"/>
      <c r="AUE1" s="109"/>
      <c r="AUF1" s="109"/>
      <c r="AUG1" s="109"/>
      <c r="AUH1" s="109"/>
      <c r="AUI1" s="109"/>
      <c r="AUJ1" s="109"/>
      <c r="AUK1" s="109"/>
      <c r="AUL1" s="109"/>
      <c r="AUM1" s="110"/>
      <c r="AUN1" s="109"/>
      <c r="AUO1" s="109"/>
      <c r="AUP1" s="110"/>
      <c r="AUQ1" s="109"/>
      <c r="AUR1" s="109"/>
      <c r="AUS1" s="109"/>
      <c r="AUT1" s="109"/>
      <c r="AUU1" s="109"/>
      <c r="AUV1" s="109"/>
      <c r="AUW1" s="109"/>
      <c r="AUX1" s="109"/>
      <c r="AUY1" s="109"/>
      <c r="AUZ1" s="109"/>
      <c r="AVA1" s="109"/>
      <c r="AVB1" s="110"/>
      <c r="AVC1" s="109"/>
      <c r="AVD1" s="109"/>
      <c r="AVE1" s="110"/>
      <c r="AVF1" s="109"/>
      <c r="AVG1" s="109"/>
      <c r="AVH1" s="109"/>
      <c r="AVI1" s="109"/>
      <c r="AVJ1" s="109"/>
      <c r="AVK1" s="109"/>
      <c r="AVL1" s="109"/>
      <c r="AVM1" s="109"/>
      <c r="AVN1" s="109"/>
      <c r="AVO1" s="109"/>
      <c r="AVP1" s="109"/>
      <c r="AVQ1" s="110"/>
      <c r="AVR1" s="109"/>
      <c r="AVS1" s="109"/>
      <c r="AVT1" s="110"/>
      <c r="AVU1" s="109"/>
      <c r="AVV1" s="109"/>
      <c r="AVW1" s="109"/>
      <c r="AVX1" s="109"/>
      <c r="AVY1" s="109"/>
      <c r="AVZ1" s="109"/>
      <c r="AWA1" s="109"/>
      <c r="AWB1" s="109"/>
      <c r="AWC1" s="109"/>
      <c r="AWD1" s="109"/>
      <c r="AWE1" s="109"/>
      <c r="AWF1" s="110"/>
      <c r="AWG1" s="109"/>
      <c r="AWH1" s="109"/>
      <c r="AWI1" s="110"/>
      <c r="AWJ1" s="109"/>
      <c r="AWK1" s="109"/>
      <c r="AWL1" s="109"/>
      <c r="AWM1" s="109"/>
      <c r="AWN1" s="109"/>
      <c r="AWO1" s="109"/>
      <c r="AWP1" s="109"/>
      <c r="AWQ1" s="109"/>
      <c r="AWR1" s="109"/>
      <c r="AWS1" s="109"/>
      <c r="AWT1" s="109"/>
      <c r="AWU1" s="110"/>
      <c r="AWV1" s="109"/>
      <c r="AWW1" s="109"/>
      <c r="AWX1" s="110"/>
      <c r="AWY1" s="109"/>
      <c r="AWZ1" s="109"/>
      <c r="AXA1" s="109"/>
      <c r="AXB1" s="109"/>
      <c r="AXC1" s="109"/>
      <c r="AXD1" s="109"/>
      <c r="AXE1" s="109"/>
      <c r="AXF1" s="109"/>
      <c r="AXG1" s="109"/>
      <c r="AXH1" s="109"/>
      <c r="AXI1" s="109"/>
      <c r="AXJ1" s="110"/>
      <c r="AXK1" s="109"/>
      <c r="AXL1" s="109"/>
      <c r="AXM1" s="110"/>
      <c r="AXN1" s="109"/>
      <c r="AXO1" s="109"/>
      <c r="AXP1" s="109"/>
      <c r="AXQ1" s="109"/>
      <c r="AXR1" s="109"/>
      <c r="AXS1" s="109"/>
      <c r="AXT1" s="109"/>
      <c r="AXU1" s="109"/>
      <c r="AXV1" s="109"/>
      <c r="AXW1" s="109"/>
      <c r="AXX1" s="109"/>
      <c r="AXY1" s="110"/>
      <c r="AXZ1" s="109"/>
      <c r="AYA1" s="109"/>
      <c r="AYB1" s="110"/>
      <c r="AYC1" s="109"/>
      <c r="AYD1" s="109"/>
      <c r="AYE1" s="109"/>
      <c r="AYF1" s="109"/>
      <c r="AYG1" s="109"/>
      <c r="AYH1" s="109"/>
      <c r="AYI1" s="109"/>
      <c r="AYJ1" s="109"/>
      <c r="AYK1" s="109"/>
      <c r="AYL1" s="109"/>
      <c r="AYM1" s="109"/>
      <c r="AYN1" s="110"/>
      <c r="AYO1" s="109"/>
      <c r="AYP1" s="109"/>
      <c r="AYQ1" s="110"/>
      <c r="AYR1" s="109"/>
      <c r="AYS1" s="109"/>
      <c r="AYT1" s="109"/>
      <c r="AYU1" s="109"/>
      <c r="AYV1" s="109"/>
      <c r="AYW1" s="109"/>
      <c r="AYX1" s="109"/>
      <c r="AYY1" s="109"/>
      <c r="AYZ1" s="109"/>
      <c r="AZA1" s="109"/>
      <c r="AZB1" s="109"/>
      <c r="AZC1" s="110"/>
      <c r="AZD1" s="109"/>
      <c r="AZE1" s="109"/>
      <c r="AZF1" s="110"/>
      <c r="AZG1" s="109"/>
      <c r="AZH1" s="109"/>
      <c r="AZI1" s="109"/>
      <c r="AZJ1" s="109"/>
      <c r="AZK1" s="109"/>
      <c r="AZL1" s="109"/>
      <c r="AZM1" s="109"/>
      <c r="AZN1" s="109"/>
      <c r="AZO1" s="109"/>
      <c r="AZP1" s="109"/>
      <c r="AZQ1" s="109"/>
      <c r="AZR1" s="110"/>
      <c r="AZS1" s="109"/>
      <c r="AZT1" s="109"/>
      <c r="AZU1" s="110"/>
      <c r="AZV1" s="109"/>
      <c r="AZW1" s="109"/>
      <c r="AZX1" s="109"/>
      <c r="AZY1" s="109"/>
      <c r="AZZ1" s="109"/>
      <c r="BAA1" s="109"/>
      <c r="BAB1" s="109"/>
      <c r="BAC1" s="109"/>
      <c r="BAD1" s="109"/>
      <c r="BAE1" s="109"/>
      <c r="BAF1" s="109"/>
      <c r="BAG1" s="110"/>
      <c r="BAH1" s="109"/>
      <c r="BAI1" s="109"/>
      <c r="BAJ1" s="110"/>
      <c r="BAK1" s="109"/>
      <c r="BAL1" s="109"/>
      <c r="BAM1" s="109"/>
      <c r="BAN1" s="109"/>
      <c r="BAO1" s="109"/>
      <c r="BAP1" s="109"/>
      <c r="BAQ1" s="109"/>
      <c r="BAR1" s="109"/>
      <c r="BAS1" s="109"/>
      <c r="BAT1" s="109"/>
      <c r="BAU1" s="109"/>
      <c r="BAV1" s="110"/>
      <c r="BAW1" s="109"/>
      <c r="BAX1" s="109"/>
      <c r="BAY1" s="110"/>
      <c r="BAZ1" s="109"/>
      <c r="BBA1" s="109"/>
      <c r="BBB1" s="109"/>
      <c r="BBC1" s="109"/>
      <c r="BBD1" s="109"/>
      <c r="BBE1" s="109"/>
      <c r="BBF1" s="109"/>
      <c r="BBG1" s="109"/>
      <c r="BBH1" s="109"/>
      <c r="BBI1" s="109"/>
      <c r="BBJ1" s="109"/>
      <c r="BBK1" s="110"/>
      <c r="BBL1" s="109"/>
      <c r="BBM1" s="109"/>
      <c r="BBN1" s="110"/>
      <c r="BBO1" s="109"/>
      <c r="BBP1" s="109"/>
      <c r="BBQ1" s="109"/>
      <c r="BBR1" s="109"/>
      <c r="BBS1" s="109"/>
      <c r="BBT1" s="109"/>
      <c r="BBU1" s="109"/>
      <c r="BBV1" s="109"/>
      <c r="BBW1" s="109"/>
      <c r="BBX1" s="109"/>
      <c r="BBY1" s="109"/>
      <c r="BBZ1" s="110"/>
      <c r="BCA1" s="109"/>
      <c r="BCB1" s="109"/>
      <c r="BCC1" s="110"/>
      <c r="BCD1" s="109"/>
      <c r="BCE1" s="109"/>
      <c r="BCF1" s="109"/>
      <c r="BCG1" s="109"/>
      <c r="BCH1" s="109"/>
      <c r="BCI1" s="109"/>
      <c r="BCJ1" s="109"/>
      <c r="BCK1" s="109"/>
      <c r="BCL1" s="109"/>
      <c r="BCM1" s="109"/>
      <c r="BCN1" s="109"/>
      <c r="BCO1" s="110"/>
      <c r="BCP1" s="109"/>
      <c r="BCQ1" s="109"/>
      <c r="BCR1" s="110"/>
      <c r="BCS1" s="109"/>
      <c r="BCT1" s="109"/>
      <c r="BCU1" s="109"/>
      <c r="BCV1" s="109"/>
      <c r="BCW1" s="109"/>
      <c r="BCX1" s="109"/>
      <c r="BCY1" s="109"/>
      <c r="BCZ1" s="109"/>
      <c r="BDA1" s="109"/>
      <c r="BDB1" s="109"/>
      <c r="BDC1" s="109"/>
      <c r="BDD1" s="110"/>
      <c r="BDE1" s="109"/>
      <c r="BDF1" s="109"/>
      <c r="BDG1" s="110"/>
      <c r="BDH1" s="109"/>
      <c r="BDI1" s="109"/>
      <c r="BDJ1" s="109"/>
      <c r="BDK1" s="109"/>
      <c r="BDL1" s="109"/>
      <c r="BDM1" s="109"/>
      <c r="BDN1" s="109"/>
      <c r="BDO1" s="109"/>
      <c r="BDP1" s="109"/>
      <c r="BDQ1" s="109"/>
      <c r="BDR1" s="109"/>
      <c r="BDS1" s="110"/>
      <c r="BDT1" s="109"/>
      <c r="BDU1" s="109"/>
      <c r="BDV1" s="110"/>
      <c r="BDW1" s="109"/>
      <c r="BDX1" s="109"/>
      <c r="BDY1" s="109"/>
      <c r="BDZ1" s="109"/>
      <c r="BEA1" s="109"/>
      <c r="BEB1" s="109"/>
      <c r="BEC1" s="109"/>
      <c r="BED1" s="109"/>
      <c r="BEE1" s="109"/>
      <c r="BEF1" s="109"/>
      <c r="BEG1" s="109"/>
      <c r="BEH1" s="110"/>
      <c r="BEI1" s="109"/>
      <c r="BEJ1" s="109"/>
      <c r="BEK1" s="110"/>
      <c r="BEL1" s="109"/>
      <c r="BEM1" s="109"/>
      <c r="BEN1" s="109"/>
      <c r="BEO1" s="109"/>
      <c r="BEP1" s="109"/>
      <c r="BEQ1" s="109"/>
      <c r="BER1" s="109"/>
      <c r="BES1" s="109"/>
      <c r="BET1" s="109"/>
      <c r="BEU1" s="109"/>
      <c r="BEV1" s="109"/>
      <c r="BEW1" s="110"/>
      <c r="BEX1" s="109"/>
      <c r="BEY1" s="109"/>
      <c r="BEZ1" s="110"/>
      <c r="BFA1" s="109"/>
      <c r="BFB1" s="109"/>
      <c r="BFC1" s="109"/>
      <c r="BFD1" s="109"/>
      <c r="BFE1" s="109"/>
      <c r="BFF1" s="109"/>
      <c r="BFG1" s="109"/>
      <c r="BFH1" s="109"/>
      <c r="BFI1" s="109"/>
      <c r="BFJ1" s="109"/>
      <c r="BFK1" s="109"/>
      <c r="BFL1" s="110"/>
      <c r="BFM1" s="109"/>
      <c r="BFN1" s="109"/>
      <c r="BFO1" s="110"/>
      <c r="BFP1" s="109"/>
      <c r="BFQ1" s="109"/>
      <c r="BFR1" s="109"/>
      <c r="BFS1" s="109"/>
      <c r="BFT1" s="109"/>
      <c r="BFU1" s="109"/>
      <c r="BFV1" s="109"/>
      <c r="BFW1" s="109"/>
      <c r="BFX1" s="109"/>
      <c r="BFY1" s="109"/>
      <c r="BFZ1" s="109"/>
      <c r="BGA1" s="110"/>
      <c r="BGB1" s="109"/>
      <c r="BGC1" s="109"/>
      <c r="BGD1" s="110"/>
      <c r="BGE1" s="109"/>
      <c r="BGF1" s="109"/>
      <c r="BGG1" s="109"/>
      <c r="BGH1" s="109"/>
      <c r="BGI1" s="109"/>
      <c r="BGJ1" s="109"/>
      <c r="BGK1" s="109"/>
      <c r="BGL1" s="109"/>
      <c r="BGM1" s="109"/>
      <c r="BGN1" s="109"/>
      <c r="BGO1" s="109"/>
      <c r="BGP1" s="110"/>
      <c r="BGQ1" s="109"/>
      <c r="BGR1" s="109"/>
      <c r="BGS1" s="110"/>
      <c r="BGT1" s="109"/>
      <c r="BGU1" s="109"/>
      <c r="BGV1" s="109"/>
      <c r="BGW1" s="109"/>
      <c r="BGX1" s="109"/>
      <c r="BGY1" s="109"/>
      <c r="BGZ1" s="109"/>
      <c r="BHA1" s="109"/>
      <c r="BHB1" s="109"/>
      <c r="BHC1" s="109"/>
      <c r="BHD1" s="109"/>
      <c r="BHE1" s="110"/>
      <c r="BHF1" s="109"/>
      <c r="BHG1" s="109"/>
      <c r="BHH1" s="110"/>
      <c r="BHI1" s="109"/>
      <c r="BHJ1" s="109"/>
      <c r="BHK1" s="109"/>
      <c r="BHL1" s="109"/>
      <c r="BHM1" s="109"/>
      <c r="BHN1" s="109"/>
      <c r="BHO1" s="109"/>
      <c r="BHP1" s="109"/>
      <c r="BHQ1" s="109"/>
      <c r="BHR1" s="109"/>
      <c r="BHS1" s="109"/>
      <c r="BHT1" s="110"/>
      <c r="BHU1" s="109"/>
      <c r="BHV1" s="109"/>
      <c r="BHW1" s="110"/>
      <c r="BHX1" s="109"/>
      <c r="BHY1" s="109"/>
      <c r="BHZ1" s="109"/>
      <c r="BIA1" s="109"/>
      <c r="BIB1" s="109"/>
      <c r="BIC1" s="109"/>
      <c r="BID1" s="109"/>
      <c r="BIE1" s="109"/>
      <c r="BIF1" s="109"/>
      <c r="BIG1" s="109"/>
      <c r="BIH1" s="109"/>
      <c r="BII1" s="110"/>
      <c r="BIJ1" s="109"/>
      <c r="BIK1" s="109"/>
      <c r="BIL1" s="110"/>
      <c r="BIM1" s="109"/>
      <c r="BIN1" s="109"/>
      <c r="BIO1" s="109"/>
      <c r="BIP1" s="109"/>
      <c r="BIQ1" s="109"/>
      <c r="BIR1" s="109"/>
      <c r="BIS1" s="109"/>
      <c r="BIT1" s="109"/>
      <c r="BIU1" s="109"/>
      <c r="BIV1" s="109"/>
      <c r="BIW1" s="109"/>
      <c r="BIX1" s="110"/>
      <c r="BIY1" s="109"/>
      <c r="BIZ1" s="109"/>
      <c r="BJA1" s="110"/>
      <c r="BJB1" s="109"/>
      <c r="BJC1" s="109"/>
      <c r="BJD1" s="109"/>
      <c r="BJE1" s="109"/>
      <c r="BJF1" s="109"/>
      <c r="BJG1" s="109"/>
      <c r="BJH1" s="109"/>
      <c r="BJI1" s="109"/>
      <c r="BJJ1" s="109"/>
      <c r="BJK1" s="109"/>
      <c r="BJL1" s="109"/>
      <c r="BJM1" s="110"/>
      <c r="BJN1" s="109"/>
      <c r="BJO1" s="109"/>
      <c r="BJP1" s="110"/>
      <c r="BJQ1" s="109"/>
      <c r="BJR1" s="109"/>
      <c r="BJS1" s="109"/>
      <c r="BJT1" s="109"/>
      <c r="BJU1" s="109"/>
      <c r="BJV1" s="109"/>
      <c r="BJW1" s="109"/>
      <c r="BJX1" s="109"/>
      <c r="BJY1" s="109"/>
      <c r="BJZ1" s="109"/>
      <c r="BKA1" s="109"/>
      <c r="BKB1" s="110"/>
      <c r="BKC1" s="109"/>
      <c r="BKD1" s="109"/>
      <c r="BKE1" s="110"/>
      <c r="BKF1" s="109"/>
      <c r="BKG1" s="109"/>
      <c r="BKH1" s="109"/>
      <c r="BKI1" s="109"/>
      <c r="BKJ1" s="109"/>
      <c r="BKK1" s="109"/>
      <c r="BKL1" s="109"/>
      <c r="BKM1" s="109"/>
      <c r="BKN1" s="109"/>
      <c r="BKO1" s="109"/>
      <c r="BKP1" s="109"/>
      <c r="BKQ1" s="110"/>
      <c r="BKR1" s="109"/>
      <c r="BKS1" s="109"/>
      <c r="BKT1" s="110"/>
      <c r="BKU1" s="109"/>
      <c r="BKV1" s="109"/>
      <c r="BKW1" s="109"/>
      <c r="BKX1" s="109"/>
      <c r="BKY1" s="109"/>
      <c r="BKZ1" s="109"/>
      <c r="BLA1" s="109"/>
      <c r="BLB1" s="109"/>
      <c r="BLC1" s="109"/>
      <c r="BLD1" s="109"/>
      <c r="BLE1" s="109"/>
      <c r="BLF1" s="110"/>
      <c r="BLG1" s="109"/>
      <c r="BLH1" s="109"/>
      <c r="BLI1" s="110"/>
      <c r="BLJ1" s="109"/>
      <c r="BLK1" s="109"/>
      <c r="BLL1" s="109"/>
      <c r="BLM1" s="109"/>
      <c r="BLN1" s="109"/>
      <c r="BLO1" s="109"/>
      <c r="BLP1" s="109"/>
      <c r="BLQ1" s="109"/>
      <c r="BLR1" s="109"/>
      <c r="BLS1" s="109"/>
      <c r="BLT1" s="109"/>
      <c r="BLU1" s="110"/>
      <c r="BLV1" s="109"/>
      <c r="BLW1" s="109"/>
      <c r="BLX1" s="110"/>
      <c r="BLY1" s="109"/>
      <c r="BLZ1" s="109"/>
      <c r="BMA1" s="109"/>
      <c r="BMB1" s="109"/>
      <c r="BMC1" s="109"/>
      <c r="BMD1" s="109"/>
      <c r="BME1" s="109"/>
      <c r="BMF1" s="109"/>
      <c r="BMG1" s="109"/>
      <c r="BMH1" s="109"/>
      <c r="BMI1" s="109"/>
      <c r="BMJ1" s="110"/>
      <c r="BMK1" s="109"/>
      <c r="BML1" s="109"/>
      <c r="BMM1" s="110"/>
      <c r="BMN1" s="109"/>
      <c r="BMO1" s="109"/>
      <c r="BMP1" s="109"/>
      <c r="BMQ1" s="109"/>
      <c r="BMR1" s="109"/>
      <c r="BMS1" s="109"/>
      <c r="BMT1" s="109"/>
      <c r="BMU1" s="109"/>
      <c r="BMV1" s="109"/>
      <c r="BMW1" s="109"/>
      <c r="BMX1" s="109"/>
      <c r="BMY1" s="110"/>
      <c r="BMZ1" s="109"/>
      <c r="BNA1" s="109"/>
      <c r="BNB1" s="110"/>
      <c r="BNC1" s="109"/>
      <c r="BND1" s="109"/>
      <c r="BNE1" s="109"/>
      <c r="BNF1" s="109"/>
      <c r="BNG1" s="109"/>
      <c r="BNH1" s="109"/>
      <c r="BNI1" s="109"/>
      <c r="BNJ1" s="109"/>
      <c r="BNK1" s="109"/>
      <c r="BNL1" s="109"/>
      <c r="BNM1" s="109"/>
      <c r="BNN1" s="110"/>
      <c r="BNO1" s="109"/>
      <c r="BNP1" s="109"/>
      <c r="BNQ1" s="110"/>
      <c r="BNR1" s="109"/>
      <c r="BNS1" s="109"/>
      <c r="BNT1" s="109"/>
      <c r="BNU1" s="109"/>
      <c r="BNV1" s="109"/>
      <c r="BNW1" s="109"/>
      <c r="BNX1" s="109"/>
      <c r="BNY1" s="109"/>
      <c r="BNZ1" s="109"/>
      <c r="BOA1" s="109"/>
      <c r="BOB1" s="109"/>
      <c r="BOC1" s="110"/>
      <c r="BOD1" s="109"/>
      <c r="BOE1" s="109"/>
      <c r="BOF1" s="110"/>
      <c r="BOG1" s="109"/>
      <c r="BOH1" s="109"/>
      <c r="BOI1" s="109"/>
      <c r="BOJ1" s="109"/>
      <c r="BOK1" s="109"/>
      <c r="BOL1" s="109"/>
      <c r="BOM1" s="109"/>
      <c r="BON1" s="109"/>
      <c r="BOO1" s="109"/>
      <c r="BOP1" s="109"/>
      <c r="BOQ1" s="109"/>
      <c r="BOR1" s="110"/>
      <c r="BOS1" s="109"/>
      <c r="BOT1" s="109"/>
      <c r="BOU1" s="110"/>
      <c r="BOV1" s="109"/>
      <c r="BOW1" s="109"/>
      <c r="BOX1" s="109"/>
      <c r="BOY1" s="109"/>
      <c r="BOZ1" s="109"/>
      <c r="BPA1" s="109"/>
      <c r="BPB1" s="109"/>
      <c r="BPC1" s="109"/>
      <c r="BPD1" s="109"/>
      <c r="BPE1" s="109"/>
      <c r="BPF1" s="109"/>
      <c r="BPG1" s="110"/>
      <c r="BPH1" s="109"/>
      <c r="BPI1" s="109"/>
      <c r="BPJ1" s="110"/>
      <c r="BPK1" s="109"/>
      <c r="BPL1" s="109"/>
      <c r="BPM1" s="109"/>
      <c r="BPN1" s="109"/>
      <c r="BPO1" s="109"/>
      <c r="BPP1" s="109"/>
      <c r="BPQ1" s="109"/>
      <c r="BPR1" s="109"/>
      <c r="BPS1" s="109"/>
      <c r="BPT1" s="109"/>
      <c r="BPU1" s="109"/>
      <c r="BPV1" s="110"/>
      <c r="BPW1" s="109"/>
      <c r="BPX1" s="109"/>
      <c r="BPY1" s="110"/>
      <c r="BPZ1" s="109"/>
      <c r="BQA1" s="109"/>
      <c r="BQB1" s="109"/>
      <c r="BQC1" s="109"/>
      <c r="BQD1" s="109"/>
      <c r="BQE1" s="109"/>
      <c r="BQF1" s="109"/>
      <c r="BQG1" s="109"/>
      <c r="BQH1" s="109"/>
      <c r="BQI1" s="109"/>
      <c r="BQJ1" s="109"/>
      <c r="BQK1" s="110"/>
      <c r="BQL1" s="109"/>
      <c r="BQM1" s="109"/>
      <c r="BQN1" s="110"/>
      <c r="BQO1" s="109"/>
      <c r="BQP1" s="109"/>
      <c r="BQQ1" s="109"/>
      <c r="BQR1" s="109"/>
      <c r="BQS1" s="109"/>
      <c r="BQT1" s="109"/>
      <c r="BQU1" s="109"/>
      <c r="BQV1" s="109"/>
      <c r="BQW1" s="109"/>
      <c r="BQX1" s="109"/>
      <c r="BQY1" s="109"/>
      <c r="BQZ1" s="110"/>
      <c r="BRA1" s="109"/>
      <c r="BRB1" s="109"/>
      <c r="BRC1" s="110"/>
      <c r="BRD1" s="109"/>
      <c r="BRE1" s="109"/>
      <c r="BRF1" s="109"/>
      <c r="BRG1" s="109"/>
      <c r="BRH1" s="109"/>
      <c r="BRI1" s="109"/>
      <c r="BRJ1" s="109"/>
      <c r="BRK1" s="109"/>
      <c r="BRL1" s="109"/>
      <c r="BRM1" s="109"/>
      <c r="BRN1" s="109"/>
      <c r="BRO1" s="110"/>
      <c r="BRP1" s="109"/>
      <c r="BRQ1" s="109"/>
      <c r="BRR1" s="110"/>
      <c r="BRS1" s="109"/>
      <c r="BRT1" s="109"/>
      <c r="BRU1" s="109"/>
      <c r="BRV1" s="109"/>
      <c r="BRW1" s="109"/>
      <c r="BRX1" s="109"/>
      <c r="BRY1" s="109"/>
      <c r="BRZ1" s="109"/>
      <c r="BSA1" s="109"/>
      <c r="BSB1" s="109"/>
      <c r="BSC1" s="109"/>
      <c r="BSD1" s="110"/>
      <c r="BSE1" s="109"/>
      <c r="BSF1" s="109"/>
      <c r="BSG1" s="110"/>
      <c r="BSH1" s="109"/>
      <c r="BSI1" s="109"/>
      <c r="BSJ1" s="109"/>
      <c r="BSK1" s="109"/>
      <c r="BSL1" s="109"/>
      <c r="BSM1" s="109"/>
      <c r="BSN1" s="109"/>
      <c r="BSO1" s="109"/>
      <c r="BSP1" s="109"/>
      <c r="BSQ1" s="109"/>
      <c r="BSR1" s="109"/>
      <c r="BSS1" s="110"/>
      <c r="BST1" s="109"/>
      <c r="BSU1" s="109"/>
      <c r="BSV1" s="110"/>
      <c r="BSW1" s="109"/>
      <c r="BSX1" s="109"/>
      <c r="BSY1" s="109"/>
      <c r="BSZ1" s="109"/>
      <c r="BTA1" s="109"/>
      <c r="BTB1" s="109"/>
      <c r="BTC1" s="109"/>
      <c r="BTD1" s="109"/>
      <c r="BTE1" s="109"/>
      <c r="BTF1" s="109"/>
      <c r="BTG1" s="109"/>
      <c r="BTH1" s="110"/>
      <c r="BTI1" s="109"/>
      <c r="BTJ1" s="109"/>
      <c r="BTK1" s="110"/>
      <c r="BTL1" s="109"/>
      <c r="BTM1" s="109"/>
      <c r="BTN1" s="109"/>
      <c r="BTO1" s="109"/>
      <c r="BTP1" s="109"/>
      <c r="BTQ1" s="109"/>
      <c r="BTR1" s="109"/>
      <c r="BTS1" s="109"/>
      <c r="BTT1" s="109"/>
      <c r="BTU1" s="109"/>
      <c r="BTV1" s="109"/>
      <c r="BTW1" s="110"/>
      <c r="BTX1" s="109"/>
      <c r="BTY1" s="109"/>
      <c r="BTZ1" s="110"/>
      <c r="BUA1" s="109"/>
      <c r="BUB1" s="109"/>
      <c r="BUC1" s="109"/>
      <c r="BUD1" s="109"/>
      <c r="BUE1" s="109"/>
      <c r="BUF1" s="109"/>
      <c r="BUG1" s="109"/>
      <c r="BUH1" s="109"/>
      <c r="BUI1" s="109"/>
      <c r="BUJ1" s="109"/>
      <c r="BUK1" s="109"/>
      <c r="BUL1" s="110"/>
      <c r="BUM1" s="109"/>
      <c r="BUN1" s="109"/>
      <c r="BUO1" s="110"/>
      <c r="BUP1" s="109"/>
      <c r="BUQ1" s="109"/>
      <c r="BUR1" s="109"/>
      <c r="BUS1" s="109"/>
      <c r="BUT1" s="109"/>
      <c r="BUU1" s="109"/>
      <c r="BUV1" s="109"/>
      <c r="BUW1" s="109"/>
      <c r="BUX1" s="109"/>
      <c r="BUY1" s="109"/>
      <c r="BUZ1" s="109"/>
      <c r="BVA1" s="110"/>
      <c r="BVB1" s="109"/>
      <c r="BVC1" s="109"/>
      <c r="BVD1" s="110"/>
      <c r="BVE1" s="109"/>
      <c r="BVF1" s="109"/>
      <c r="BVG1" s="109"/>
      <c r="BVH1" s="109"/>
      <c r="BVI1" s="109"/>
      <c r="BVJ1" s="109"/>
      <c r="BVK1" s="109"/>
      <c r="BVL1" s="109"/>
      <c r="BVM1" s="109"/>
      <c r="BVN1" s="109"/>
      <c r="BVO1" s="109"/>
      <c r="BVP1" s="110"/>
      <c r="BVQ1" s="109"/>
      <c r="BVR1" s="109"/>
      <c r="BVS1" s="110"/>
      <c r="BVT1" s="109"/>
      <c r="BVU1" s="109"/>
      <c r="BVV1" s="109"/>
      <c r="BVW1" s="109"/>
      <c r="BVX1" s="109"/>
      <c r="BVY1" s="109"/>
      <c r="BVZ1" s="109"/>
      <c r="BWA1" s="109"/>
      <c r="BWB1" s="109"/>
      <c r="BWC1" s="109"/>
      <c r="BWD1" s="109"/>
      <c r="BWE1" s="110"/>
      <c r="BWF1" s="109"/>
      <c r="BWG1" s="109"/>
      <c r="BWH1" s="110"/>
      <c r="BWI1" s="109"/>
      <c r="BWJ1" s="109"/>
      <c r="BWK1" s="109"/>
      <c r="BWL1" s="109"/>
      <c r="BWM1" s="109"/>
      <c r="BWN1" s="109"/>
      <c r="BWO1" s="109"/>
      <c r="BWP1" s="109"/>
      <c r="BWQ1" s="109"/>
      <c r="BWR1" s="109"/>
      <c r="BWS1" s="109"/>
      <c r="BWT1" s="110"/>
      <c r="BWU1" s="109"/>
      <c r="BWV1" s="109"/>
      <c r="BWW1" s="110"/>
      <c r="BWX1" s="109"/>
      <c r="BWY1" s="109"/>
      <c r="BWZ1" s="109"/>
      <c r="BXA1" s="109"/>
      <c r="BXB1" s="109"/>
      <c r="BXC1" s="109"/>
      <c r="BXD1" s="109"/>
      <c r="BXE1" s="109"/>
      <c r="BXF1" s="109"/>
      <c r="BXG1" s="109"/>
      <c r="BXH1" s="109"/>
      <c r="BXI1" s="110"/>
      <c r="BXJ1" s="109"/>
      <c r="BXK1" s="109"/>
      <c r="BXL1" s="110"/>
      <c r="BXM1" s="109"/>
      <c r="BXN1" s="109"/>
      <c r="BXO1" s="109"/>
      <c r="BXP1" s="109"/>
      <c r="BXQ1" s="109"/>
      <c r="BXR1" s="109"/>
      <c r="BXS1" s="109"/>
      <c r="BXT1" s="109"/>
      <c r="BXU1" s="109"/>
      <c r="BXV1" s="109"/>
      <c r="BXW1" s="109"/>
      <c r="BXX1" s="110"/>
      <c r="BXY1" s="109"/>
      <c r="BXZ1" s="109"/>
      <c r="BYA1" s="110"/>
      <c r="BYB1" s="109"/>
      <c r="BYC1" s="109"/>
      <c r="BYD1" s="109"/>
      <c r="BYE1" s="109"/>
      <c r="BYF1" s="109"/>
      <c r="BYG1" s="109"/>
      <c r="BYH1" s="109"/>
      <c r="BYI1" s="109"/>
      <c r="BYJ1" s="109"/>
      <c r="BYK1" s="109"/>
      <c r="BYL1" s="109"/>
      <c r="BYM1" s="110"/>
      <c r="BYN1" s="109"/>
      <c r="BYO1" s="109"/>
      <c r="BYP1" s="110"/>
      <c r="BYQ1" s="109"/>
      <c r="BYR1" s="109"/>
      <c r="BYS1" s="109"/>
      <c r="BYT1" s="109"/>
      <c r="BYU1" s="109"/>
      <c r="BYV1" s="109"/>
      <c r="BYW1" s="109"/>
      <c r="BYX1" s="109"/>
      <c r="BYY1" s="109"/>
      <c r="BYZ1" s="109"/>
      <c r="BZA1" s="109"/>
      <c r="BZB1" s="110"/>
      <c r="BZC1" s="109"/>
      <c r="BZD1" s="109"/>
      <c r="BZE1" s="110"/>
      <c r="BZF1" s="109"/>
      <c r="BZG1" s="109"/>
      <c r="BZH1" s="109"/>
      <c r="BZI1" s="109"/>
      <c r="BZJ1" s="109"/>
      <c r="BZK1" s="109"/>
      <c r="BZL1" s="109"/>
      <c r="BZM1" s="109"/>
      <c r="BZN1" s="109"/>
      <c r="BZO1" s="109"/>
      <c r="BZP1" s="109"/>
      <c r="BZQ1" s="110"/>
      <c r="BZR1" s="109"/>
      <c r="BZS1" s="109"/>
      <c r="BZT1" s="110"/>
      <c r="BZU1" s="109"/>
      <c r="BZV1" s="109"/>
      <c r="BZW1" s="109"/>
      <c r="BZX1" s="109"/>
      <c r="BZY1" s="109"/>
      <c r="BZZ1" s="109"/>
      <c r="CAA1" s="109"/>
      <c r="CAB1" s="109"/>
      <c r="CAC1" s="109"/>
      <c r="CAD1" s="109"/>
      <c r="CAE1" s="109"/>
      <c r="CAF1" s="110"/>
      <c r="CAG1" s="109"/>
      <c r="CAH1" s="109"/>
      <c r="CAI1" s="110"/>
      <c r="CAJ1" s="109"/>
      <c r="CAK1" s="109"/>
      <c r="CAL1" s="109"/>
      <c r="CAM1" s="109"/>
      <c r="CAN1" s="109"/>
      <c r="CAO1" s="109"/>
      <c r="CAP1" s="109"/>
      <c r="CAQ1" s="109"/>
      <c r="CAR1" s="109"/>
      <c r="CAS1" s="109"/>
      <c r="CAT1" s="109"/>
      <c r="CAU1" s="110"/>
      <c r="CAV1" s="109"/>
      <c r="CAW1" s="109"/>
      <c r="CAX1" s="110"/>
      <c r="CAY1" s="109"/>
      <c r="CAZ1" s="109"/>
      <c r="CBA1" s="109"/>
      <c r="CBB1" s="109"/>
      <c r="CBC1" s="109"/>
      <c r="CBD1" s="109"/>
      <c r="CBE1" s="109"/>
      <c r="CBF1" s="109"/>
      <c r="CBG1" s="109"/>
      <c r="CBH1" s="109"/>
      <c r="CBI1" s="109"/>
      <c r="CBJ1" s="110"/>
      <c r="CBK1" s="109"/>
      <c r="CBL1" s="109"/>
      <c r="CBM1" s="110"/>
      <c r="CBN1" s="109"/>
      <c r="CBO1" s="109"/>
      <c r="CBP1" s="109"/>
      <c r="CBQ1" s="109"/>
      <c r="CBR1" s="109"/>
      <c r="CBS1" s="109"/>
      <c r="CBT1" s="109"/>
      <c r="CBU1" s="109"/>
      <c r="CBV1" s="109"/>
      <c r="CBW1" s="109"/>
      <c r="CBX1" s="109"/>
      <c r="CBY1" s="110"/>
      <c r="CBZ1" s="109"/>
      <c r="CCA1" s="109"/>
      <c r="CCB1" s="110"/>
      <c r="CCC1" s="109"/>
      <c r="CCD1" s="109"/>
      <c r="CCE1" s="109"/>
      <c r="CCF1" s="109"/>
      <c r="CCG1" s="109"/>
      <c r="CCH1" s="109"/>
      <c r="CCI1" s="109"/>
      <c r="CCJ1" s="109"/>
      <c r="CCK1" s="109"/>
      <c r="CCL1" s="109"/>
      <c r="CCM1" s="109"/>
      <c r="CCN1" s="110"/>
      <c r="CCO1" s="109"/>
      <c r="CCP1" s="109"/>
      <c r="CCQ1" s="110"/>
      <c r="CCR1" s="109"/>
      <c r="CCS1" s="109"/>
      <c r="CCT1" s="109"/>
      <c r="CCU1" s="109"/>
      <c r="CCV1" s="109"/>
      <c r="CCW1" s="109"/>
      <c r="CCX1" s="109"/>
      <c r="CCY1" s="109"/>
      <c r="CCZ1" s="109"/>
      <c r="CDA1" s="109"/>
      <c r="CDB1" s="109"/>
      <c r="CDC1" s="110"/>
      <c r="CDD1" s="109"/>
      <c r="CDE1" s="109"/>
      <c r="CDF1" s="110"/>
      <c r="CDG1" s="109"/>
      <c r="CDH1" s="109"/>
      <c r="CDI1" s="109"/>
      <c r="CDJ1" s="109"/>
      <c r="CDK1" s="109"/>
      <c r="CDL1" s="109"/>
      <c r="CDM1" s="109"/>
      <c r="CDN1" s="109"/>
      <c r="CDO1" s="109"/>
      <c r="CDP1" s="109"/>
      <c r="CDQ1" s="109"/>
      <c r="CDR1" s="110"/>
      <c r="CDS1" s="109"/>
      <c r="CDT1" s="109"/>
      <c r="CDU1" s="110"/>
      <c r="CDV1" s="109"/>
      <c r="CDW1" s="109"/>
      <c r="CDX1" s="109"/>
      <c r="CDY1" s="109"/>
      <c r="CDZ1" s="109"/>
      <c r="CEA1" s="109"/>
      <c r="CEB1" s="109"/>
      <c r="CEC1" s="109"/>
      <c r="CED1" s="109"/>
      <c r="CEE1" s="109"/>
      <c r="CEF1" s="109"/>
      <c r="CEG1" s="110"/>
      <c r="CEH1" s="109"/>
      <c r="CEI1" s="109"/>
      <c r="CEJ1" s="110"/>
      <c r="CEK1" s="109"/>
      <c r="CEL1" s="109"/>
      <c r="CEM1" s="109"/>
      <c r="CEN1" s="109"/>
      <c r="CEO1" s="109"/>
      <c r="CEP1" s="109"/>
      <c r="CEQ1" s="109"/>
      <c r="CER1" s="109"/>
      <c r="CES1" s="109"/>
      <c r="CET1" s="109"/>
      <c r="CEU1" s="109"/>
      <c r="CEV1" s="110"/>
      <c r="CEW1" s="109"/>
      <c r="CEX1" s="109"/>
      <c r="CEY1" s="110"/>
      <c r="CEZ1" s="109"/>
      <c r="CFA1" s="109"/>
      <c r="CFB1" s="109"/>
      <c r="CFC1" s="109"/>
      <c r="CFD1" s="109"/>
      <c r="CFE1" s="109"/>
      <c r="CFF1" s="109"/>
      <c r="CFG1" s="109"/>
      <c r="CFH1" s="109"/>
      <c r="CFI1" s="109"/>
      <c r="CFJ1" s="109"/>
      <c r="CFK1" s="110"/>
      <c r="CFL1" s="109"/>
      <c r="CFM1" s="109"/>
      <c r="CFN1" s="110"/>
      <c r="CFO1" s="109"/>
      <c r="CFP1" s="109"/>
      <c r="CFQ1" s="109"/>
      <c r="CFR1" s="109"/>
      <c r="CFS1" s="109"/>
      <c r="CFT1" s="109"/>
      <c r="CFU1" s="109"/>
      <c r="CFV1" s="109"/>
      <c r="CFW1" s="109"/>
      <c r="CFX1" s="109"/>
      <c r="CFY1" s="109"/>
      <c r="CFZ1" s="110"/>
      <c r="CGA1" s="109"/>
      <c r="CGB1" s="109"/>
      <c r="CGC1" s="110"/>
      <c r="CGD1" s="109"/>
      <c r="CGE1" s="109"/>
      <c r="CGF1" s="109"/>
      <c r="CGG1" s="109"/>
      <c r="CGH1" s="109"/>
      <c r="CGI1" s="109"/>
      <c r="CGJ1" s="109"/>
      <c r="CGK1" s="109"/>
      <c r="CGL1" s="109"/>
      <c r="CGM1" s="109"/>
      <c r="CGN1" s="109"/>
      <c r="CGO1" s="110"/>
      <c r="CGP1" s="109"/>
      <c r="CGQ1" s="109"/>
      <c r="CGR1" s="110"/>
      <c r="CGS1" s="109"/>
      <c r="CGT1" s="109"/>
      <c r="CGU1" s="109"/>
      <c r="CGV1" s="109"/>
      <c r="CGW1" s="109"/>
      <c r="CGX1" s="109"/>
      <c r="CGY1" s="109"/>
      <c r="CGZ1" s="109"/>
      <c r="CHA1" s="109"/>
      <c r="CHB1" s="109"/>
      <c r="CHC1" s="109"/>
      <c r="CHD1" s="110"/>
      <c r="CHE1" s="109"/>
      <c r="CHF1" s="109"/>
      <c r="CHG1" s="110"/>
      <c r="CHH1" s="109"/>
      <c r="CHI1" s="109"/>
      <c r="CHJ1" s="109"/>
      <c r="CHK1" s="109"/>
      <c r="CHL1" s="109"/>
      <c r="CHM1" s="109"/>
      <c r="CHN1" s="109"/>
      <c r="CHO1" s="109"/>
      <c r="CHP1" s="109"/>
      <c r="CHQ1" s="109"/>
      <c r="CHR1" s="109"/>
      <c r="CHS1" s="110"/>
      <c r="CHT1" s="109"/>
      <c r="CHU1" s="109"/>
      <c r="CHV1" s="110"/>
      <c r="CHW1" s="109"/>
      <c r="CHX1" s="109"/>
      <c r="CHY1" s="109"/>
      <c r="CHZ1" s="109"/>
      <c r="CIA1" s="109"/>
      <c r="CIB1" s="109"/>
      <c r="CIC1" s="109"/>
      <c r="CID1" s="109"/>
      <c r="CIE1" s="109"/>
      <c r="CIF1" s="109"/>
      <c r="CIG1" s="109"/>
      <c r="CIH1" s="110"/>
      <c r="CII1" s="109"/>
      <c r="CIJ1" s="109"/>
      <c r="CIK1" s="110"/>
      <c r="CIL1" s="109"/>
      <c r="CIM1" s="109"/>
      <c r="CIN1" s="109"/>
      <c r="CIO1" s="109"/>
      <c r="CIP1" s="109"/>
      <c r="CIQ1" s="109"/>
      <c r="CIR1" s="109"/>
      <c r="CIS1" s="109"/>
      <c r="CIT1" s="109"/>
      <c r="CIU1" s="109"/>
      <c r="CIV1" s="109"/>
      <c r="CIW1" s="110"/>
      <c r="CIX1" s="109"/>
      <c r="CIY1" s="109"/>
      <c r="CIZ1" s="110"/>
      <c r="CJA1" s="109"/>
      <c r="CJB1" s="109"/>
      <c r="CJC1" s="109"/>
      <c r="CJD1" s="109"/>
      <c r="CJE1" s="109"/>
      <c r="CJF1" s="109"/>
      <c r="CJG1" s="109"/>
      <c r="CJH1" s="109"/>
      <c r="CJI1" s="109"/>
      <c r="CJJ1" s="109"/>
      <c r="CJK1" s="109"/>
      <c r="CJL1" s="110"/>
      <c r="CJM1" s="109"/>
      <c r="CJN1" s="109"/>
      <c r="CJO1" s="110"/>
      <c r="CJP1" s="109"/>
      <c r="CJQ1" s="109"/>
      <c r="CJR1" s="109"/>
      <c r="CJS1" s="109"/>
      <c r="CJT1" s="109"/>
      <c r="CJU1" s="109"/>
      <c r="CJV1" s="109"/>
      <c r="CJW1" s="109"/>
      <c r="CJX1" s="109"/>
      <c r="CJY1" s="109"/>
      <c r="CJZ1" s="109"/>
      <c r="CKA1" s="110"/>
      <c r="CKB1" s="109"/>
      <c r="CKC1" s="109"/>
      <c r="CKD1" s="110"/>
      <c r="CKE1" s="109"/>
      <c r="CKF1" s="109"/>
      <c r="CKG1" s="109"/>
      <c r="CKH1" s="109"/>
      <c r="CKI1" s="109"/>
      <c r="CKJ1" s="109"/>
      <c r="CKK1" s="109"/>
      <c r="CKL1" s="109"/>
      <c r="CKM1" s="109"/>
      <c r="CKN1" s="109"/>
      <c r="CKO1" s="109"/>
      <c r="CKP1" s="110"/>
      <c r="CKQ1" s="109"/>
      <c r="CKR1" s="109"/>
      <c r="CKS1" s="110"/>
      <c r="CKT1" s="109"/>
      <c r="CKU1" s="109"/>
      <c r="CKV1" s="109"/>
      <c r="CKW1" s="109"/>
      <c r="CKX1" s="109"/>
      <c r="CKY1" s="109"/>
      <c r="CKZ1" s="109"/>
      <c r="CLA1" s="109"/>
      <c r="CLB1" s="109"/>
      <c r="CLC1" s="109"/>
      <c r="CLD1" s="109"/>
      <c r="CLE1" s="110"/>
      <c r="CLF1" s="109"/>
      <c r="CLG1" s="109"/>
      <c r="CLH1" s="110"/>
      <c r="CLI1" s="109"/>
      <c r="CLJ1" s="109"/>
      <c r="CLK1" s="109"/>
      <c r="CLL1" s="109"/>
      <c r="CLM1" s="109"/>
      <c r="CLN1" s="109"/>
      <c r="CLO1" s="109"/>
      <c r="CLP1" s="109"/>
      <c r="CLQ1" s="109"/>
      <c r="CLR1" s="109"/>
      <c r="CLS1" s="109"/>
      <c r="CLT1" s="110"/>
      <c r="CLU1" s="109"/>
      <c r="CLV1" s="109"/>
      <c r="CLW1" s="110"/>
      <c r="CLX1" s="109"/>
      <c r="CLY1" s="109"/>
      <c r="CLZ1" s="109"/>
      <c r="CMA1" s="109"/>
      <c r="CMB1" s="109"/>
      <c r="CMC1" s="109"/>
      <c r="CMD1" s="109"/>
      <c r="CME1" s="109"/>
      <c r="CMF1" s="109"/>
      <c r="CMG1" s="109"/>
      <c r="CMH1" s="109"/>
      <c r="CMI1" s="110"/>
      <c r="CMJ1" s="109"/>
      <c r="CMK1" s="109"/>
      <c r="CML1" s="110"/>
      <c r="CMM1" s="109"/>
      <c r="CMN1" s="109"/>
      <c r="CMO1" s="109"/>
      <c r="CMP1" s="109"/>
      <c r="CMQ1" s="109"/>
      <c r="CMR1" s="109"/>
      <c r="CMS1" s="109"/>
      <c r="CMT1" s="109"/>
      <c r="CMU1" s="109"/>
      <c r="CMV1" s="109"/>
      <c r="CMW1" s="109"/>
      <c r="CMX1" s="110"/>
      <c r="CMY1" s="109"/>
      <c r="CMZ1" s="109"/>
      <c r="CNA1" s="110"/>
      <c r="CNB1" s="109"/>
      <c r="CNC1" s="109"/>
      <c r="CND1" s="109"/>
      <c r="CNE1" s="109"/>
      <c r="CNF1" s="109"/>
      <c r="CNG1" s="109"/>
      <c r="CNH1" s="109"/>
      <c r="CNI1" s="109"/>
      <c r="CNJ1" s="109"/>
      <c r="CNK1" s="109"/>
      <c r="CNL1" s="109"/>
      <c r="CNM1" s="110"/>
      <c r="CNN1" s="109"/>
      <c r="CNO1" s="109"/>
      <c r="CNP1" s="110"/>
      <c r="CNQ1" s="109"/>
      <c r="CNR1" s="109"/>
      <c r="CNS1" s="109"/>
      <c r="CNT1" s="109"/>
      <c r="CNU1" s="109"/>
      <c r="CNV1" s="109"/>
      <c r="CNW1" s="109"/>
      <c r="CNX1" s="109"/>
      <c r="CNY1" s="109"/>
      <c r="CNZ1" s="109"/>
      <c r="COA1" s="109"/>
      <c r="COB1" s="110"/>
      <c r="COC1" s="109"/>
      <c r="COD1" s="109"/>
      <c r="COE1" s="110"/>
      <c r="COF1" s="109"/>
      <c r="COG1" s="109"/>
      <c r="COH1" s="109"/>
      <c r="COI1" s="109"/>
      <c r="COJ1" s="109"/>
      <c r="COK1" s="109"/>
      <c r="COL1" s="109"/>
      <c r="COM1" s="109"/>
      <c r="CON1" s="109"/>
      <c r="COO1" s="109"/>
      <c r="COP1" s="109"/>
      <c r="COQ1" s="110"/>
      <c r="COR1" s="109"/>
      <c r="COS1" s="109"/>
      <c r="COT1" s="110"/>
      <c r="COU1" s="109"/>
      <c r="COV1" s="109"/>
      <c r="COW1" s="109"/>
      <c r="COX1" s="109"/>
      <c r="COY1" s="109"/>
      <c r="COZ1" s="109"/>
      <c r="CPA1" s="109"/>
      <c r="CPB1" s="109"/>
      <c r="CPC1" s="109"/>
      <c r="CPD1" s="109"/>
      <c r="CPE1" s="109"/>
      <c r="CPF1" s="110"/>
      <c r="CPG1" s="109"/>
      <c r="CPH1" s="109"/>
      <c r="CPI1" s="110"/>
      <c r="CPJ1" s="109"/>
      <c r="CPK1" s="109"/>
      <c r="CPL1" s="109"/>
      <c r="CPM1" s="109"/>
      <c r="CPN1" s="109"/>
      <c r="CPO1" s="109"/>
      <c r="CPP1" s="109"/>
      <c r="CPQ1" s="109"/>
      <c r="CPR1" s="109"/>
      <c r="CPS1" s="109"/>
      <c r="CPT1" s="109"/>
      <c r="CPU1" s="110"/>
      <c r="CPV1" s="109"/>
      <c r="CPW1" s="109"/>
      <c r="CPX1" s="110"/>
      <c r="CPY1" s="109"/>
      <c r="CPZ1" s="109"/>
      <c r="CQA1" s="109"/>
      <c r="CQB1" s="109"/>
      <c r="CQC1" s="109"/>
      <c r="CQD1" s="109"/>
      <c r="CQE1" s="109"/>
      <c r="CQF1" s="109"/>
      <c r="CQG1" s="109"/>
      <c r="CQH1" s="109"/>
      <c r="CQI1" s="109"/>
      <c r="CQJ1" s="110"/>
      <c r="CQK1" s="109"/>
      <c r="CQL1" s="109"/>
      <c r="CQM1" s="110"/>
      <c r="CQN1" s="109"/>
      <c r="CQO1" s="109"/>
      <c r="CQP1" s="109"/>
      <c r="CQQ1" s="109"/>
      <c r="CQR1" s="109"/>
      <c r="CQS1" s="109"/>
      <c r="CQT1" s="109"/>
      <c r="CQU1" s="109"/>
      <c r="CQV1" s="109"/>
      <c r="CQW1" s="109"/>
      <c r="CQX1" s="109"/>
      <c r="CQY1" s="110"/>
      <c r="CQZ1" s="109"/>
      <c r="CRA1" s="109"/>
      <c r="CRB1" s="110"/>
      <c r="CRC1" s="109"/>
      <c r="CRD1" s="109"/>
      <c r="CRE1" s="109"/>
      <c r="CRF1" s="109"/>
      <c r="CRG1" s="109"/>
      <c r="CRH1" s="109"/>
      <c r="CRI1" s="109"/>
      <c r="CRJ1" s="109"/>
      <c r="CRK1" s="109"/>
      <c r="CRL1" s="109"/>
      <c r="CRM1" s="109"/>
      <c r="CRN1" s="110"/>
      <c r="CRO1" s="109"/>
      <c r="CRP1" s="109"/>
      <c r="CRQ1" s="110"/>
      <c r="CRR1" s="109"/>
      <c r="CRS1" s="109"/>
      <c r="CRT1" s="109"/>
      <c r="CRU1" s="109"/>
      <c r="CRV1" s="109"/>
      <c r="CRW1" s="109"/>
      <c r="CRX1" s="109"/>
      <c r="CRY1" s="109"/>
      <c r="CRZ1" s="109"/>
      <c r="CSA1" s="109"/>
      <c r="CSB1" s="109"/>
      <c r="CSC1" s="110"/>
      <c r="CSD1" s="109"/>
      <c r="CSE1" s="109"/>
      <c r="CSF1" s="110"/>
      <c r="CSG1" s="109"/>
      <c r="CSH1" s="109"/>
      <c r="CSI1" s="109"/>
      <c r="CSJ1" s="109"/>
      <c r="CSK1" s="109"/>
      <c r="CSL1" s="109"/>
      <c r="CSM1" s="109"/>
      <c r="CSN1" s="109"/>
      <c r="CSO1" s="109"/>
      <c r="CSP1" s="109"/>
      <c r="CSQ1" s="109"/>
      <c r="CSR1" s="110"/>
      <c r="CSS1" s="109"/>
      <c r="CST1" s="109"/>
      <c r="CSU1" s="110"/>
      <c r="CSV1" s="109"/>
      <c r="CSW1" s="109"/>
      <c r="CSX1" s="109"/>
      <c r="CSY1" s="109"/>
      <c r="CSZ1" s="109"/>
      <c r="CTA1" s="109"/>
      <c r="CTB1" s="109"/>
      <c r="CTC1" s="109"/>
      <c r="CTD1" s="109"/>
      <c r="CTE1" s="109"/>
      <c r="CTF1" s="109"/>
      <c r="CTG1" s="110"/>
      <c r="CTH1" s="109"/>
      <c r="CTI1" s="109"/>
      <c r="CTJ1" s="110"/>
      <c r="CTK1" s="109"/>
      <c r="CTL1" s="109"/>
      <c r="CTM1" s="109"/>
      <c r="CTN1" s="109"/>
      <c r="CTO1" s="109"/>
      <c r="CTP1" s="109"/>
      <c r="CTQ1" s="109"/>
      <c r="CTR1" s="109"/>
      <c r="CTS1" s="109"/>
      <c r="CTT1" s="109"/>
      <c r="CTU1" s="109"/>
      <c r="CTV1" s="110"/>
      <c r="CTW1" s="109"/>
      <c r="CTX1" s="109"/>
      <c r="CTY1" s="110"/>
      <c r="CTZ1" s="109"/>
      <c r="CUA1" s="109"/>
      <c r="CUB1" s="109"/>
      <c r="CUC1" s="109"/>
      <c r="CUD1" s="109"/>
      <c r="CUE1" s="109"/>
      <c r="CUF1" s="109"/>
      <c r="CUG1" s="109"/>
      <c r="CUH1" s="109"/>
      <c r="CUI1" s="109"/>
      <c r="CUJ1" s="109"/>
      <c r="CUK1" s="110"/>
      <c r="CUL1" s="109"/>
      <c r="CUM1" s="109"/>
      <c r="CUN1" s="110"/>
      <c r="CUO1" s="109"/>
      <c r="CUP1" s="109"/>
      <c r="CUQ1" s="109"/>
      <c r="CUR1" s="109"/>
      <c r="CUS1" s="109"/>
      <c r="CUT1" s="109"/>
      <c r="CUU1" s="109"/>
      <c r="CUV1" s="109"/>
      <c r="CUW1" s="109"/>
      <c r="CUX1" s="109"/>
      <c r="CUY1" s="109"/>
      <c r="CUZ1" s="110"/>
      <c r="CVA1" s="109"/>
      <c r="CVB1" s="109"/>
      <c r="CVC1" s="110"/>
      <c r="CVD1" s="109"/>
      <c r="CVE1" s="109"/>
      <c r="CVF1" s="109"/>
      <c r="CVG1" s="109"/>
      <c r="CVH1" s="109"/>
      <c r="CVI1" s="109"/>
      <c r="CVJ1" s="109"/>
      <c r="CVK1" s="109"/>
      <c r="CVL1" s="109"/>
      <c r="CVM1" s="109"/>
      <c r="CVN1" s="109"/>
      <c r="CVO1" s="110"/>
      <c r="CVP1" s="109"/>
      <c r="CVQ1" s="109"/>
      <c r="CVR1" s="110"/>
      <c r="CVS1" s="109"/>
      <c r="CVT1" s="109"/>
      <c r="CVU1" s="109"/>
      <c r="CVV1" s="109"/>
      <c r="CVW1" s="109"/>
      <c r="CVX1" s="109"/>
      <c r="CVY1" s="109"/>
      <c r="CVZ1" s="109"/>
      <c r="CWA1" s="109"/>
      <c r="CWB1" s="109"/>
      <c r="CWC1" s="109"/>
      <c r="CWD1" s="110"/>
      <c r="CWE1" s="109"/>
      <c r="CWF1" s="109"/>
      <c r="CWG1" s="110"/>
      <c r="CWH1" s="109"/>
      <c r="CWI1" s="109"/>
      <c r="CWJ1" s="109"/>
      <c r="CWK1" s="109"/>
      <c r="CWL1" s="109"/>
      <c r="CWM1" s="109"/>
      <c r="CWN1" s="109"/>
      <c r="CWO1" s="109"/>
      <c r="CWP1" s="109"/>
      <c r="CWQ1" s="109"/>
      <c r="CWR1" s="109"/>
      <c r="CWS1" s="110"/>
      <c r="CWT1" s="109"/>
      <c r="CWU1" s="109"/>
      <c r="CWV1" s="110"/>
      <c r="CWW1" s="109"/>
      <c r="CWX1" s="109"/>
      <c r="CWY1" s="109"/>
      <c r="CWZ1" s="109"/>
      <c r="CXA1" s="109"/>
      <c r="CXB1" s="109"/>
      <c r="CXC1" s="109"/>
      <c r="CXD1" s="109"/>
      <c r="CXE1" s="109"/>
      <c r="CXF1" s="109"/>
      <c r="CXG1" s="109"/>
      <c r="CXH1" s="110"/>
      <c r="CXI1" s="109"/>
      <c r="CXJ1" s="109"/>
      <c r="CXK1" s="110"/>
      <c r="CXL1" s="109"/>
      <c r="CXM1" s="109"/>
      <c r="CXN1" s="109"/>
      <c r="CXO1" s="109"/>
      <c r="CXP1" s="109"/>
      <c r="CXQ1" s="109"/>
      <c r="CXR1" s="109"/>
      <c r="CXS1" s="109"/>
      <c r="CXT1" s="109"/>
      <c r="CXU1" s="109"/>
      <c r="CXV1" s="109"/>
      <c r="CXW1" s="110"/>
      <c r="CXX1" s="109"/>
      <c r="CXY1" s="109"/>
      <c r="CXZ1" s="110"/>
      <c r="CYA1" s="109"/>
      <c r="CYB1" s="109"/>
      <c r="CYC1" s="109"/>
      <c r="CYD1" s="109"/>
      <c r="CYE1" s="109"/>
      <c r="CYF1" s="109"/>
      <c r="CYG1" s="109"/>
      <c r="CYH1" s="109"/>
      <c r="CYI1" s="109"/>
      <c r="CYJ1" s="109"/>
      <c r="CYK1" s="109"/>
      <c r="CYL1" s="110"/>
      <c r="CYM1" s="109"/>
      <c r="CYN1" s="109"/>
      <c r="CYO1" s="110"/>
      <c r="CYP1" s="109"/>
      <c r="CYQ1" s="109"/>
      <c r="CYR1" s="109"/>
      <c r="CYS1" s="109"/>
      <c r="CYT1" s="109"/>
      <c r="CYU1" s="109"/>
      <c r="CYV1" s="109"/>
      <c r="CYW1" s="109"/>
      <c r="CYX1" s="109"/>
      <c r="CYY1" s="109"/>
      <c r="CYZ1" s="109"/>
      <c r="CZA1" s="110"/>
      <c r="CZB1" s="109"/>
      <c r="CZC1" s="109"/>
      <c r="CZD1" s="110"/>
      <c r="CZE1" s="109"/>
      <c r="CZF1" s="109"/>
      <c r="CZG1" s="109"/>
      <c r="CZH1" s="109"/>
      <c r="CZI1" s="109"/>
      <c r="CZJ1" s="109"/>
      <c r="CZK1" s="109"/>
      <c r="CZL1" s="109"/>
      <c r="CZM1" s="109"/>
      <c r="CZN1" s="109"/>
      <c r="CZO1" s="109"/>
      <c r="CZP1" s="110"/>
      <c r="CZQ1" s="109"/>
      <c r="CZR1" s="109"/>
      <c r="CZS1" s="110"/>
      <c r="CZT1" s="109"/>
      <c r="CZU1" s="109"/>
      <c r="CZV1" s="109"/>
      <c r="CZW1" s="109"/>
      <c r="CZX1" s="109"/>
      <c r="CZY1" s="109"/>
      <c r="CZZ1" s="109"/>
      <c r="DAA1" s="109"/>
      <c r="DAB1" s="109"/>
      <c r="DAC1" s="109"/>
      <c r="DAD1" s="109"/>
      <c r="DAE1" s="110"/>
      <c r="DAF1" s="109"/>
      <c r="DAG1" s="109"/>
      <c r="DAH1" s="110"/>
      <c r="DAI1" s="109"/>
      <c r="DAJ1" s="109"/>
      <c r="DAK1" s="109"/>
      <c r="DAL1" s="109"/>
      <c r="DAM1" s="109"/>
      <c r="DAN1" s="109"/>
      <c r="DAO1" s="109"/>
      <c r="DAP1" s="109"/>
      <c r="DAQ1" s="109"/>
      <c r="DAR1" s="109"/>
      <c r="DAS1" s="109"/>
      <c r="DAT1" s="110"/>
      <c r="DAU1" s="109"/>
      <c r="DAV1" s="109"/>
      <c r="DAW1" s="110"/>
      <c r="DAX1" s="109"/>
      <c r="DAY1" s="109"/>
      <c r="DAZ1" s="109"/>
      <c r="DBA1" s="109"/>
      <c r="DBB1" s="109"/>
      <c r="DBC1" s="109"/>
      <c r="DBD1" s="109"/>
      <c r="DBE1" s="109"/>
      <c r="DBF1" s="109"/>
      <c r="DBG1" s="109"/>
      <c r="DBH1" s="109"/>
      <c r="DBI1" s="110"/>
      <c r="DBJ1" s="109"/>
      <c r="DBK1" s="109"/>
      <c r="DBL1" s="110"/>
      <c r="DBM1" s="109"/>
      <c r="DBN1" s="109"/>
      <c r="DBO1" s="109"/>
      <c r="DBP1" s="109"/>
      <c r="DBQ1" s="109"/>
      <c r="DBR1" s="109"/>
      <c r="DBS1" s="109"/>
      <c r="DBT1" s="109"/>
      <c r="DBU1" s="109"/>
      <c r="DBV1" s="109"/>
      <c r="DBW1" s="109"/>
      <c r="DBX1" s="110"/>
      <c r="DBY1" s="109"/>
      <c r="DBZ1" s="109"/>
      <c r="DCA1" s="110"/>
      <c r="DCB1" s="109"/>
      <c r="DCC1" s="109"/>
      <c r="DCD1" s="109"/>
      <c r="DCE1" s="109"/>
      <c r="DCF1" s="109"/>
      <c r="DCG1" s="109"/>
      <c r="DCH1" s="109"/>
      <c r="DCI1" s="109"/>
      <c r="DCJ1" s="109"/>
      <c r="DCK1" s="109"/>
      <c r="DCL1" s="109"/>
      <c r="DCM1" s="110"/>
      <c r="DCN1" s="109"/>
      <c r="DCO1" s="109"/>
      <c r="DCP1" s="110"/>
      <c r="DCQ1" s="109"/>
      <c r="DCR1" s="109"/>
      <c r="DCS1" s="109"/>
      <c r="DCT1" s="109"/>
      <c r="DCU1" s="109"/>
      <c r="DCV1" s="109"/>
      <c r="DCW1" s="109"/>
      <c r="DCX1" s="109"/>
      <c r="DCY1" s="109"/>
      <c r="DCZ1" s="109"/>
      <c r="DDA1" s="109"/>
      <c r="DDB1" s="110"/>
      <c r="DDC1" s="109"/>
      <c r="DDD1" s="109"/>
      <c r="DDE1" s="110"/>
      <c r="DDF1" s="109"/>
      <c r="DDG1" s="109"/>
      <c r="DDH1" s="109"/>
      <c r="DDI1" s="109"/>
      <c r="DDJ1" s="109"/>
      <c r="DDK1" s="109"/>
      <c r="DDL1" s="109"/>
      <c r="DDM1" s="109"/>
      <c r="DDN1" s="109"/>
      <c r="DDO1" s="109"/>
      <c r="DDP1" s="109"/>
      <c r="DDQ1" s="110"/>
      <c r="DDR1" s="109"/>
      <c r="DDS1" s="109"/>
      <c r="DDT1" s="110"/>
      <c r="DDU1" s="109"/>
      <c r="DDV1" s="109"/>
      <c r="DDW1" s="109"/>
      <c r="DDX1" s="109"/>
      <c r="DDY1" s="109"/>
      <c r="DDZ1" s="109"/>
      <c r="DEA1" s="109"/>
      <c r="DEB1" s="109"/>
      <c r="DEC1" s="109"/>
      <c r="DED1" s="109"/>
      <c r="DEE1" s="109"/>
      <c r="DEF1" s="110"/>
      <c r="DEG1" s="109"/>
      <c r="DEH1" s="109"/>
      <c r="DEI1" s="110"/>
      <c r="DEJ1" s="109"/>
      <c r="DEK1" s="109"/>
      <c r="DEL1" s="109"/>
      <c r="DEM1" s="109"/>
      <c r="DEN1" s="109"/>
      <c r="DEO1" s="109"/>
      <c r="DEP1" s="109"/>
      <c r="DEQ1" s="109"/>
      <c r="DER1" s="109"/>
      <c r="DES1" s="109"/>
      <c r="DET1" s="109"/>
      <c r="DEU1" s="110"/>
      <c r="DEV1" s="109"/>
      <c r="DEW1" s="109"/>
      <c r="DEX1" s="110"/>
      <c r="DEY1" s="109"/>
      <c r="DEZ1" s="109"/>
      <c r="DFA1" s="109"/>
      <c r="DFB1" s="109"/>
      <c r="DFC1" s="109"/>
      <c r="DFD1" s="109"/>
      <c r="DFE1" s="109"/>
      <c r="DFF1" s="109"/>
      <c r="DFG1" s="109"/>
      <c r="DFH1" s="109"/>
      <c r="DFI1" s="109"/>
      <c r="DFJ1" s="110"/>
      <c r="DFK1" s="109"/>
      <c r="DFL1" s="109"/>
      <c r="DFM1" s="110"/>
      <c r="DFN1" s="109"/>
      <c r="DFO1" s="109"/>
      <c r="DFP1" s="109"/>
      <c r="DFQ1" s="109"/>
      <c r="DFR1" s="109"/>
      <c r="DFS1" s="109"/>
      <c r="DFT1" s="109"/>
      <c r="DFU1" s="109"/>
      <c r="DFV1" s="109"/>
      <c r="DFW1" s="109"/>
      <c r="DFX1" s="109"/>
      <c r="DFY1" s="110"/>
      <c r="DFZ1" s="109"/>
      <c r="DGA1" s="109"/>
      <c r="DGB1" s="110"/>
      <c r="DGC1" s="109"/>
      <c r="DGD1" s="109"/>
      <c r="DGE1" s="109"/>
      <c r="DGF1" s="109"/>
      <c r="DGG1" s="109"/>
      <c r="DGH1" s="109"/>
      <c r="DGI1" s="109"/>
      <c r="DGJ1" s="109"/>
      <c r="DGK1" s="109"/>
      <c r="DGL1" s="109"/>
      <c r="DGM1" s="109"/>
      <c r="DGN1" s="110"/>
      <c r="DGO1" s="109"/>
      <c r="DGP1" s="109"/>
      <c r="DGQ1" s="110"/>
      <c r="DGR1" s="109"/>
      <c r="DGS1" s="109"/>
      <c r="DGT1" s="109"/>
      <c r="DGU1" s="109"/>
      <c r="DGV1" s="109"/>
      <c r="DGW1" s="109"/>
      <c r="DGX1" s="109"/>
      <c r="DGY1" s="109"/>
      <c r="DGZ1" s="109"/>
      <c r="DHA1" s="109"/>
      <c r="DHB1" s="109"/>
      <c r="DHC1" s="110"/>
      <c r="DHD1" s="109"/>
      <c r="DHE1" s="109"/>
      <c r="DHF1" s="110"/>
      <c r="DHG1" s="109"/>
      <c r="DHH1" s="109"/>
      <c r="DHI1" s="109"/>
      <c r="DHJ1" s="109"/>
      <c r="DHK1" s="109"/>
      <c r="DHL1" s="109"/>
      <c r="DHM1" s="109"/>
      <c r="DHN1" s="109"/>
      <c r="DHO1" s="109"/>
      <c r="DHP1" s="109"/>
      <c r="DHQ1" s="109"/>
      <c r="DHR1" s="110"/>
      <c r="DHS1" s="109"/>
      <c r="DHT1" s="109"/>
      <c r="DHU1" s="110"/>
      <c r="DHV1" s="109"/>
      <c r="DHW1" s="109"/>
      <c r="DHX1" s="109"/>
      <c r="DHY1" s="109"/>
      <c r="DHZ1" s="109"/>
      <c r="DIA1" s="109"/>
      <c r="DIB1" s="109"/>
      <c r="DIC1" s="109"/>
      <c r="DID1" s="109"/>
      <c r="DIE1" s="109"/>
      <c r="DIF1" s="109"/>
      <c r="DIG1" s="110"/>
      <c r="DIH1" s="109"/>
      <c r="DII1" s="109"/>
      <c r="DIJ1" s="110"/>
      <c r="DIK1" s="109"/>
      <c r="DIL1" s="109"/>
      <c r="DIM1" s="109"/>
      <c r="DIN1" s="109"/>
      <c r="DIO1" s="109"/>
      <c r="DIP1" s="109"/>
      <c r="DIQ1" s="109"/>
      <c r="DIR1" s="109"/>
      <c r="DIS1" s="109"/>
      <c r="DIT1" s="109"/>
      <c r="DIU1" s="109"/>
      <c r="DIV1" s="110"/>
      <c r="DIW1" s="109"/>
      <c r="DIX1" s="109"/>
      <c r="DIY1" s="110"/>
      <c r="DIZ1" s="109"/>
      <c r="DJA1" s="109"/>
      <c r="DJB1" s="109"/>
      <c r="DJC1" s="109"/>
      <c r="DJD1" s="109"/>
      <c r="DJE1" s="109"/>
      <c r="DJF1" s="109"/>
      <c r="DJG1" s="109"/>
      <c r="DJH1" s="109"/>
      <c r="DJI1" s="109"/>
      <c r="DJJ1" s="109"/>
      <c r="DJK1" s="110"/>
      <c r="DJL1" s="109"/>
      <c r="DJM1" s="109"/>
      <c r="DJN1" s="110"/>
      <c r="DJO1" s="109"/>
      <c r="DJP1" s="109"/>
      <c r="DJQ1" s="109"/>
      <c r="DJR1" s="109"/>
      <c r="DJS1" s="109"/>
      <c r="DJT1" s="109"/>
      <c r="DJU1" s="109"/>
      <c r="DJV1" s="109"/>
      <c r="DJW1" s="109"/>
      <c r="DJX1" s="109"/>
      <c r="DJY1" s="109"/>
      <c r="DJZ1" s="110"/>
      <c r="DKA1" s="109"/>
      <c r="DKB1" s="109"/>
      <c r="DKC1" s="110"/>
      <c r="DKD1" s="109"/>
      <c r="DKE1" s="109"/>
      <c r="DKF1" s="109"/>
      <c r="DKG1" s="109"/>
      <c r="DKH1" s="109"/>
      <c r="DKI1" s="109"/>
      <c r="DKJ1" s="109"/>
      <c r="DKK1" s="109"/>
      <c r="DKL1" s="109"/>
      <c r="DKM1" s="109"/>
      <c r="DKN1" s="109"/>
      <c r="DKO1" s="110"/>
      <c r="DKP1" s="109"/>
      <c r="DKQ1" s="109"/>
      <c r="DKR1" s="110"/>
      <c r="DKS1" s="109"/>
      <c r="DKT1" s="109"/>
      <c r="DKU1" s="109"/>
      <c r="DKV1" s="109"/>
      <c r="DKW1" s="109"/>
      <c r="DKX1" s="109"/>
      <c r="DKY1" s="109"/>
      <c r="DKZ1" s="109"/>
      <c r="DLA1" s="109"/>
      <c r="DLB1" s="109"/>
      <c r="DLC1" s="109"/>
      <c r="DLD1" s="110"/>
      <c r="DLE1" s="109"/>
      <c r="DLF1" s="109"/>
      <c r="DLG1" s="110"/>
      <c r="DLH1" s="109"/>
      <c r="DLI1" s="109"/>
      <c r="DLJ1" s="109"/>
      <c r="DLK1" s="109"/>
      <c r="DLL1" s="109"/>
      <c r="DLM1" s="109"/>
      <c r="DLN1" s="109"/>
      <c r="DLO1" s="109"/>
      <c r="DLP1" s="109"/>
      <c r="DLQ1" s="109"/>
      <c r="DLR1" s="109"/>
      <c r="DLS1" s="110"/>
      <c r="DLT1" s="109"/>
      <c r="DLU1" s="109"/>
      <c r="DLV1" s="110"/>
      <c r="DLW1" s="109"/>
      <c r="DLX1" s="109"/>
      <c r="DLY1" s="109"/>
      <c r="DLZ1" s="109"/>
      <c r="DMA1" s="109"/>
      <c r="DMB1" s="109"/>
      <c r="DMC1" s="109"/>
      <c r="DMD1" s="109"/>
      <c r="DME1" s="109"/>
      <c r="DMF1" s="109"/>
      <c r="DMG1" s="109"/>
      <c r="DMH1" s="110"/>
      <c r="DMI1" s="109"/>
      <c r="DMJ1" s="109"/>
      <c r="DMK1" s="110"/>
      <c r="DML1" s="109"/>
      <c r="DMM1" s="109"/>
      <c r="DMN1" s="109"/>
      <c r="DMO1" s="109"/>
      <c r="DMP1" s="109"/>
      <c r="DMQ1" s="109"/>
      <c r="DMR1" s="109"/>
      <c r="DMS1" s="109"/>
      <c r="DMT1" s="109"/>
      <c r="DMU1" s="109"/>
      <c r="DMV1" s="109"/>
      <c r="DMW1" s="110"/>
      <c r="DMX1" s="109"/>
      <c r="DMY1" s="109"/>
      <c r="DMZ1" s="110"/>
      <c r="DNA1" s="109"/>
      <c r="DNB1" s="109"/>
      <c r="DNC1" s="109"/>
      <c r="DND1" s="109"/>
      <c r="DNE1" s="109"/>
      <c r="DNF1" s="109"/>
      <c r="DNG1" s="109"/>
      <c r="DNH1" s="109"/>
      <c r="DNI1" s="109"/>
      <c r="DNJ1" s="109"/>
      <c r="DNK1" s="109"/>
      <c r="DNL1" s="110"/>
      <c r="DNM1" s="109"/>
      <c r="DNN1" s="109"/>
      <c r="DNO1" s="110"/>
      <c r="DNP1" s="109"/>
      <c r="DNQ1" s="109"/>
      <c r="DNR1" s="109"/>
      <c r="DNS1" s="109"/>
      <c r="DNT1" s="109"/>
      <c r="DNU1" s="109"/>
      <c r="DNV1" s="109"/>
      <c r="DNW1" s="109"/>
      <c r="DNX1" s="109"/>
      <c r="DNY1" s="109"/>
      <c r="DNZ1" s="109"/>
      <c r="DOA1" s="110"/>
      <c r="DOB1" s="109"/>
      <c r="DOC1" s="109"/>
      <c r="DOD1" s="110"/>
      <c r="DOE1" s="109"/>
      <c r="DOF1" s="109"/>
      <c r="DOG1" s="109"/>
      <c r="DOH1" s="109"/>
      <c r="DOI1" s="109"/>
      <c r="DOJ1" s="109"/>
      <c r="DOK1" s="109"/>
      <c r="DOL1" s="109"/>
      <c r="DOM1" s="109"/>
      <c r="DON1" s="109"/>
      <c r="DOO1" s="109"/>
      <c r="DOP1" s="110"/>
      <c r="DOQ1" s="109"/>
      <c r="DOR1" s="109"/>
      <c r="DOS1" s="110"/>
      <c r="DOT1" s="109"/>
      <c r="DOU1" s="109"/>
      <c r="DOV1" s="109"/>
      <c r="DOW1" s="109"/>
      <c r="DOX1" s="109"/>
      <c r="DOY1" s="109"/>
      <c r="DOZ1" s="109"/>
      <c r="DPA1" s="109"/>
      <c r="DPB1" s="109"/>
      <c r="DPC1" s="109"/>
      <c r="DPD1" s="109"/>
      <c r="DPE1" s="110"/>
      <c r="DPF1" s="109"/>
      <c r="DPG1" s="109"/>
      <c r="DPH1" s="110"/>
      <c r="DPI1" s="109"/>
      <c r="DPJ1" s="109"/>
      <c r="DPK1" s="109"/>
      <c r="DPL1" s="109"/>
      <c r="DPM1" s="109"/>
      <c r="DPN1" s="109"/>
      <c r="DPO1" s="109"/>
      <c r="DPP1" s="109"/>
      <c r="DPQ1" s="109"/>
      <c r="DPR1" s="109"/>
      <c r="DPS1" s="109"/>
      <c r="DPT1" s="110"/>
      <c r="DPU1" s="109"/>
      <c r="DPV1" s="109"/>
      <c r="DPW1" s="110"/>
      <c r="DPX1" s="109"/>
      <c r="DPY1" s="109"/>
      <c r="DPZ1" s="109"/>
      <c r="DQA1" s="109"/>
      <c r="DQB1" s="109"/>
      <c r="DQC1" s="109"/>
      <c r="DQD1" s="109"/>
      <c r="DQE1" s="109"/>
      <c r="DQF1" s="109"/>
      <c r="DQG1" s="109"/>
      <c r="DQH1" s="109"/>
      <c r="DQI1" s="110"/>
      <c r="DQJ1" s="109"/>
      <c r="DQK1" s="109"/>
      <c r="DQL1" s="110"/>
      <c r="DQM1" s="109"/>
      <c r="DQN1" s="109"/>
      <c r="DQO1" s="109"/>
      <c r="DQP1" s="109"/>
      <c r="DQQ1" s="109"/>
      <c r="DQR1" s="109"/>
      <c r="DQS1" s="109"/>
      <c r="DQT1" s="109"/>
      <c r="DQU1" s="109"/>
      <c r="DQV1" s="109"/>
      <c r="DQW1" s="109"/>
      <c r="DQX1" s="110"/>
      <c r="DQY1" s="109"/>
      <c r="DQZ1" s="109"/>
      <c r="DRA1" s="110"/>
      <c r="DRB1" s="109"/>
      <c r="DRC1" s="109"/>
      <c r="DRD1" s="109"/>
      <c r="DRE1" s="109"/>
      <c r="DRF1" s="109"/>
      <c r="DRG1" s="109"/>
      <c r="DRH1" s="109"/>
      <c r="DRI1" s="109"/>
      <c r="DRJ1" s="109"/>
      <c r="DRK1" s="109"/>
      <c r="DRL1" s="109"/>
      <c r="DRM1" s="110"/>
      <c r="DRN1" s="109"/>
      <c r="DRO1" s="109"/>
      <c r="DRP1" s="110"/>
      <c r="DRQ1" s="109"/>
      <c r="DRR1" s="109"/>
      <c r="DRS1" s="109"/>
      <c r="DRT1" s="109"/>
      <c r="DRU1" s="109"/>
      <c r="DRV1" s="109"/>
      <c r="DRW1" s="109"/>
      <c r="DRX1" s="109"/>
      <c r="DRY1" s="109"/>
      <c r="DRZ1" s="109"/>
      <c r="DSA1" s="109"/>
      <c r="DSB1" s="110"/>
      <c r="DSC1" s="109"/>
      <c r="DSD1" s="109"/>
      <c r="DSE1" s="110"/>
      <c r="DSF1" s="109"/>
      <c r="DSG1" s="109"/>
      <c r="DSH1" s="109"/>
      <c r="DSI1" s="109"/>
      <c r="DSJ1" s="109"/>
      <c r="DSK1" s="109"/>
      <c r="DSL1" s="109"/>
      <c r="DSM1" s="109"/>
      <c r="DSN1" s="109"/>
      <c r="DSO1" s="109"/>
      <c r="DSP1" s="109"/>
      <c r="DSQ1" s="110"/>
      <c r="DSR1" s="109"/>
      <c r="DSS1" s="109"/>
      <c r="DST1" s="110"/>
      <c r="DSU1" s="109"/>
      <c r="DSV1" s="109"/>
      <c r="DSW1" s="109"/>
      <c r="DSX1" s="109"/>
      <c r="DSY1" s="109"/>
      <c r="DSZ1" s="109"/>
      <c r="DTA1" s="109"/>
      <c r="DTB1" s="109"/>
      <c r="DTC1" s="109"/>
      <c r="DTD1" s="109"/>
      <c r="DTE1" s="109"/>
      <c r="DTF1" s="110"/>
      <c r="DTG1" s="109"/>
      <c r="DTH1" s="109"/>
      <c r="DTI1" s="110"/>
      <c r="DTJ1" s="109"/>
      <c r="DTK1" s="109"/>
      <c r="DTL1" s="109"/>
      <c r="DTM1" s="109"/>
      <c r="DTN1" s="109"/>
      <c r="DTO1" s="109"/>
      <c r="DTP1" s="109"/>
      <c r="DTQ1" s="109"/>
      <c r="DTR1" s="109"/>
      <c r="DTS1" s="109"/>
      <c r="DTT1" s="109"/>
      <c r="DTU1" s="110"/>
      <c r="DTV1" s="109"/>
      <c r="DTW1" s="109"/>
      <c r="DTX1" s="110"/>
      <c r="DTY1" s="109"/>
      <c r="DTZ1" s="109"/>
      <c r="DUA1" s="109"/>
      <c r="DUB1" s="109"/>
      <c r="DUC1" s="109"/>
      <c r="DUD1" s="109"/>
      <c r="DUE1" s="109"/>
      <c r="DUF1" s="109"/>
      <c r="DUG1" s="109"/>
      <c r="DUH1" s="109"/>
      <c r="DUI1" s="109"/>
      <c r="DUJ1" s="110"/>
      <c r="DUK1" s="109"/>
      <c r="DUL1" s="109"/>
      <c r="DUM1" s="110"/>
      <c r="DUN1" s="109"/>
      <c r="DUO1" s="109"/>
      <c r="DUP1" s="109"/>
      <c r="DUQ1" s="109"/>
      <c r="DUR1" s="109"/>
      <c r="DUS1" s="109"/>
      <c r="DUT1" s="109"/>
      <c r="DUU1" s="109"/>
      <c r="DUV1" s="109"/>
      <c r="DUW1" s="109"/>
      <c r="DUX1" s="109"/>
      <c r="DUY1" s="110"/>
      <c r="DUZ1" s="109"/>
      <c r="DVA1" s="109"/>
      <c r="DVB1" s="110"/>
      <c r="DVC1" s="109"/>
      <c r="DVD1" s="109"/>
      <c r="DVE1" s="109"/>
      <c r="DVF1" s="109"/>
      <c r="DVG1" s="109"/>
      <c r="DVH1" s="109"/>
      <c r="DVI1" s="109"/>
      <c r="DVJ1" s="109"/>
      <c r="DVK1" s="109"/>
      <c r="DVL1" s="109"/>
      <c r="DVM1" s="109"/>
      <c r="DVN1" s="110"/>
      <c r="DVO1" s="109"/>
      <c r="DVP1" s="109"/>
      <c r="DVQ1" s="110"/>
      <c r="DVR1" s="109"/>
      <c r="DVS1" s="109"/>
      <c r="DVT1" s="109"/>
      <c r="DVU1" s="109"/>
      <c r="DVV1" s="109"/>
      <c r="DVW1" s="109"/>
      <c r="DVX1" s="109"/>
      <c r="DVY1" s="109"/>
      <c r="DVZ1" s="109"/>
      <c r="DWA1" s="109"/>
      <c r="DWB1" s="109"/>
      <c r="DWC1" s="110"/>
      <c r="DWD1" s="109"/>
      <c r="DWE1" s="109"/>
      <c r="DWF1" s="110"/>
      <c r="DWG1" s="109"/>
      <c r="DWH1" s="109"/>
      <c r="DWI1" s="109"/>
      <c r="DWJ1" s="109"/>
      <c r="DWK1" s="109"/>
      <c r="DWL1" s="109"/>
      <c r="DWM1" s="109"/>
      <c r="DWN1" s="109"/>
      <c r="DWO1" s="109"/>
      <c r="DWP1" s="109"/>
      <c r="DWQ1" s="109"/>
      <c r="DWR1" s="110"/>
      <c r="DWS1" s="109"/>
      <c r="DWT1" s="109"/>
      <c r="DWU1" s="110"/>
      <c r="DWV1" s="109"/>
      <c r="DWW1" s="109"/>
      <c r="DWX1" s="109"/>
      <c r="DWY1" s="109"/>
      <c r="DWZ1" s="109"/>
      <c r="DXA1" s="109"/>
      <c r="DXB1" s="109"/>
      <c r="DXC1" s="109"/>
      <c r="DXD1" s="109"/>
      <c r="DXE1" s="109"/>
      <c r="DXF1" s="109"/>
      <c r="DXG1" s="110"/>
      <c r="DXH1" s="109"/>
      <c r="DXI1" s="109"/>
      <c r="DXJ1" s="110"/>
      <c r="DXK1" s="109"/>
      <c r="DXL1" s="109"/>
      <c r="DXM1" s="109"/>
      <c r="DXN1" s="109"/>
      <c r="DXO1" s="109"/>
      <c r="DXP1" s="109"/>
      <c r="DXQ1" s="109"/>
      <c r="DXR1" s="109"/>
      <c r="DXS1" s="109"/>
      <c r="DXT1" s="109"/>
      <c r="DXU1" s="109"/>
      <c r="DXV1" s="110"/>
      <c r="DXW1" s="109"/>
      <c r="DXX1" s="109"/>
      <c r="DXY1" s="110"/>
      <c r="DXZ1" s="109"/>
      <c r="DYA1" s="109"/>
      <c r="DYB1" s="109"/>
      <c r="DYC1" s="109"/>
      <c r="DYD1" s="109"/>
      <c r="DYE1" s="109"/>
      <c r="DYF1" s="109"/>
      <c r="DYG1" s="109"/>
      <c r="DYH1" s="109"/>
      <c r="DYI1" s="109"/>
      <c r="DYJ1" s="109"/>
      <c r="DYK1" s="110"/>
      <c r="DYL1" s="109"/>
      <c r="DYM1" s="109"/>
      <c r="DYN1" s="110"/>
      <c r="DYO1" s="109"/>
      <c r="DYP1" s="109"/>
      <c r="DYQ1" s="109"/>
      <c r="DYR1" s="109"/>
      <c r="DYS1" s="109"/>
      <c r="DYT1" s="109"/>
      <c r="DYU1" s="109"/>
      <c r="DYV1" s="109"/>
      <c r="DYW1" s="109"/>
      <c r="DYX1" s="109"/>
      <c r="DYY1" s="109"/>
      <c r="DYZ1" s="110"/>
      <c r="DZA1" s="109"/>
      <c r="DZB1" s="109"/>
      <c r="DZC1" s="110"/>
      <c r="DZD1" s="109"/>
      <c r="DZE1" s="109"/>
      <c r="DZF1" s="109"/>
      <c r="DZG1" s="109"/>
      <c r="DZH1" s="109"/>
      <c r="DZI1" s="109"/>
      <c r="DZJ1" s="109"/>
      <c r="DZK1" s="109"/>
      <c r="DZL1" s="109"/>
      <c r="DZM1" s="109"/>
      <c r="DZN1" s="109"/>
      <c r="DZO1" s="110"/>
      <c r="DZP1" s="109"/>
      <c r="DZQ1" s="109"/>
      <c r="DZR1" s="110"/>
      <c r="DZS1" s="109"/>
      <c r="DZT1" s="109"/>
      <c r="DZU1" s="109"/>
      <c r="DZV1" s="109"/>
      <c r="DZW1" s="109"/>
      <c r="DZX1" s="109"/>
      <c r="DZY1" s="109"/>
      <c r="DZZ1" s="109"/>
      <c r="EAA1" s="109"/>
      <c r="EAB1" s="109"/>
      <c r="EAC1" s="109"/>
      <c r="EAD1" s="110"/>
      <c r="EAE1" s="109"/>
      <c r="EAF1" s="109"/>
      <c r="EAG1" s="110"/>
      <c r="EAH1" s="109"/>
      <c r="EAI1" s="109"/>
      <c r="EAJ1" s="109"/>
      <c r="EAK1" s="109"/>
      <c r="EAL1" s="109"/>
      <c r="EAM1" s="109"/>
      <c r="EAN1" s="109"/>
      <c r="EAO1" s="109"/>
      <c r="EAP1" s="109"/>
      <c r="EAQ1" s="109"/>
      <c r="EAR1" s="109"/>
      <c r="EAS1" s="110"/>
      <c r="EAT1" s="109"/>
      <c r="EAU1" s="109"/>
      <c r="EAV1" s="110"/>
      <c r="EAW1" s="109"/>
      <c r="EAX1" s="109"/>
      <c r="EAY1" s="109"/>
      <c r="EAZ1" s="109"/>
      <c r="EBA1" s="109"/>
      <c r="EBB1" s="109"/>
      <c r="EBC1" s="109"/>
      <c r="EBD1" s="109"/>
      <c r="EBE1" s="109"/>
      <c r="EBF1" s="109"/>
      <c r="EBG1" s="109"/>
      <c r="EBH1" s="110"/>
      <c r="EBI1" s="109"/>
      <c r="EBJ1" s="109"/>
      <c r="EBK1" s="110"/>
      <c r="EBL1" s="109"/>
      <c r="EBM1" s="109"/>
      <c r="EBN1" s="109"/>
      <c r="EBO1" s="109"/>
      <c r="EBP1" s="109"/>
      <c r="EBQ1" s="109"/>
      <c r="EBR1" s="109"/>
      <c r="EBS1" s="109"/>
      <c r="EBT1" s="109"/>
      <c r="EBU1" s="109"/>
      <c r="EBV1" s="109"/>
      <c r="EBW1" s="110"/>
      <c r="EBX1" s="109"/>
      <c r="EBY1" s="109"/>
      <c r="EBZ1" s="110"/>
      <c r="ECA1" s="109"/>
      <c r="ECB1" s="109"/>
      <c r="ECC1" s="109"/>
      <c r="ECD1" s="109"/>
      <c r="ECE1" s="109"/>
      <c r="ECF1" s="109"/>
      <c r="ECG1" s="109"/>
      <c r="ECH1" s="109"/>
      <c r="ECI1" s="109"/>
      <c r="ECJ1" s="109"/>
      <c r="ECK1" s="109"/>
      <c r="ECL1" s="110"/>
      <c r="ECM1" s="109"/>
      <c r="ECN1" s="109"/>
      <c r="ECO1" s="110"/>
      <c r="ECP1" s="109"/>
      <c r="ECQ1" s="109"/>
      <c r="ECR1" s="109"/>
      <c r="ECS1" s="109"/>
      <c r="ECT1" s="109"/>
      <c r="ECU1" s="109"/>
      <c r="ECV1" s="109"/>
      <c r="ECW1" s="109"/>
      <c r="ECX1" s="109"/>
      <c r="ECY1" s="109"/>
      <c r="ECZ1" s="109"/>
      <c r="EDA1" s="110"/>
      <c r="EDB1" s="109"/>
      <c r="EDC1" s="109"/>
      <c r="EDD1" s="110"/>
      <c r="EDE1" s="109"/>
      <c r="EDF1" s="109"/>
      <c r="EDG1" s="109"/>
      <c r="EDH1" s="109"/>
      <c r="EDI1" s="109"/>
      <c r="EDJ1" s="109"/>
      <c r="EDK1" s="109"/>
      <c r="EDL1" s="109"/>
      <c r="EDM1" s="109"/>
      <c r="EDN1" s="109"/>
      <c r="EDO1" s="109"/>
      <c r="EDP1" s="110"/>
      <c r="EDQ1" s="109"/>
      <c r="EDR1" s="109"/>
      <c r="EDS1" s="110"/>
      <c r="EDT1" s="109"/>
      <c r="EDU1" s="109"/>
      <c r="EDV1" s="109"/>
      <c r="EDW1" s="109"/>
      <c r="EDX1" s="109"/>
      <c r="EDY1" s="109"/>
      <c r="EDZ1" s="109"/>
      <c r="EEA1" s="109"/>
      <c r="EEB1" s="109"/>
      <c r="EEC1" s="109"/>
      <c r="EED1" s="109"/>
      <c r="EEE1" s="110"/>
      <c r="EEF1" s="109"/>
      <c r="EEG1" s="109"/>
      <c r="EEH1" s="110"/>
      <c r="EEI1" s="109"/>
      <c r="EEJ1" s="109"/>
      <c r="EEK1" s="109"/>
      <c r="EEL1" s="109"/>
      <c r="EEM1" s="109"/>
      <c r="EEN1" s="109"/>
      <c r="EEO1" s="109"/>
      <c r="EEP1" s="109"/>
      <c r="EEQ1" s="109"/>
      <c r="EER1" s="109"/>
      <c r="EES1" s="109"/>
      <c r="EET1" s="110"/>
      <c r="EEU1" s="109"/>
      <c r="EEV1" s="109"/>
      <c r="EEW1" s="110"/>
      <c r="EEX1" s="109"/>
      <c r="EEY1" s="109"/>
      <c r="EEZ1" s="109"/>
      <c r="EFA1" s="109"/>
      <c r="EFB1" s="109"/>
      <c r="EFC1" s="109"/>
      <c r="EFD1" s="109"/>
      <c r="EFE1" s="109"/>
      <c r="EFF1" s="109"/>
      <c r="EFG1" s="109"/>
      <c r="EFH1" s="109"/>
      <c r="EFI1" s="110"/>
      <c r="EFJ1" s="109"/>
      <c r="EFK1" s="109"/>
      <c r="EFL1" s="110"/>
      <c r="EFM1" s="109"/>
      <c r="EFN1" s="109"/>
      <c r="EFO1" s="109"/>
      <c r="EFP1" s="109"/>
      <c r="EFQ1" s="109"/>
      <c r="EFR1" s="109"/>
      <c r="EFS1" s="109"/>
      <c r="EFT1" s="109"/>
      <c r="EFU1" s="109"/>
      <c r="EFV1" s="109"/>
      <c r="EFW1" s="109"/>
      <c r="EFX1" s="110"/>
      <c r="EFY1" s="109"/>
      <c r="EFZ1" s="109"/>
      <c r="EGA1" s="110"/>
      <c r="EGB1" s="109"/>
      <c r="EGC1" s="109"/>
      <c r="EGD1" s="109"/>
      <c r="EGE1" s="109"/>
      <c r="EGF1" s="109"/>
      <c r="EGG1" s="109"/>
      <c r="EGH1" s="109"/>
      <c r="EGI1" s="109"/>
      <c r="EGJ1" s="109"/>
      <c r="EGK1" s="109"/>
      <c r="EGL1" s="109"/>
      <c r="EGM1" s="110"/>
      <c r="EGN1" s="109"/>
      <c r="EGO1" s="109"/>
      <c r="EGP1" s="110"/>
      <c r="EGQ1" s="109"/>
      <c r="EGR1" s="109"/>
      <c r="EGS1" s="109"/>
      <c r="EGT1" s="109"/>
      <c r="EGU1" s="109"/>
      <c r="EGV1" s="109"/>
      <c r="EGW1" s="109"/>
      <c r="EGX1" s="109"/>
      <c r="EGY1" s="109"/>
      <c r="EGZ1" s="109"/>
      <c r="EHA1" s="109"/>
      <c r="EHB1" s="110"/>
      <c r="EHC1" s="109"/>
      <c r="EHD1" s="109"/>
      <c r="EHE1" s="110"/>
      <c r="EHF1" s="109"/>
      <c r="EHG1" s="109"/>
      <c r="EHH1" s="109"/>
      <c r="EHI1" s="109"/>
      <c r="EHJ1" s="109"/>
      <c r="EHK1" s="109"/>
      <c r="EHL1" s="109"/>
      <c r="EHM1" s="109"/>
      <c r="EHN1" s="109"/>
      <c r="EHO1" s="109"/>
      <c r="EHP1" s="109"/>
      <c r="EHQ1" s="110"/>
      <c r="EHR1" s="109"/>
      <c r="EHS1" s="109"/>
      <c r="EHT1" s="110"/>
      <c r="EHU1" s="109"/>
      <c r="EHV1" s="109"/>
      <c r="EHW1" s="109"/>
      <c r="EHX1" s="109"/>
      <c r="EHY1" s="109"/>
      <c r="EHZ1" s="109"/>
      <c r="EIA1" s="109"/>
      <c r="EIB1" s="109"/>
      <c r="EIC1" s="109"/>
      <c r="EID1" s="109"/>
      <c r="EIE1" s="109"/>
      <c r="EIF1" s="110"/>
      <c r="EIG1" s="109"/>
      <c r="EIH1" s="109"/>
      <c r="EII1" s="110"/>
      <c r="EIJ1" s="109"/>
      <c r="EIK1" s="109"/>
      <c r="EIL1" s="109"/>
      <c r="EIM1" s="109"/>
      <c r="EIN1" s="109"/>
      <c r="EIO1" s="109"/>
      <c r="EIP1" s="109"/>
      <c r="EIQ1" s="109"/>
      <c r="EIR1" s="109"/>
      <c r="EIS1" s="109"/>
      <c r="EIT1" s="109"/>
      <c r="EIU1" s="110"/>
      <c r="EIV1" s="109"/>
      <c r="EIW1" s="109"/>
      <c r="EIX1" s="110"/>
      <c r="EIY1" s="109"/>
      <c r="EIZ1" s="109"/>
      <c r="EJA1" s="109"/>
      <c r="EJB1" s="109"/>
      <c r="EJC1" s="109"/>
      <c r="EJD1" s="109"/>
      <c r="EJE1" s="109"/>
      <c r="EJF1" s="109"/>
      <c r="EJG1" s="109"/>
      <c r="EJH1" s="109"/>
      <c r="EJI1" s="109"/>
      <c r="EJJ1" s="110"/>
      <c r="EJK1" s="109"/>
      <c r="EJL1" s="109"/>
      <c r="EJM1" s="110"/>
      <c r="EJN1" s="109"/>
      <c r="EJO1" s="109"/>
      <c r="EJP1" s="109"/>
      <c r="EJQ1" s="109"/>
      <c r="EJR1" s="109"/>
      <c r="EJS1" s="109"/>
      <c r="EJT1" s="109"/>
      <c r="EJU1" s="109"/>
      <c r="EJV1" s="109"/>
      <c r="EJW1" s="109"/>
      <c r="EJX1" s="109"/>
      <c r="EJY1" s="110"/>
      <c r="EJZ1" s="109"/>
      <c r="EKA1" s="109"/>
      <c r="EKB1" s="110"/>
      <c r="EKC1" s="109"/>
      <c r="EKD1" s="109"/>
      <c r="EKE1" s="109"/>
      <c r="EKF1" s="109"/>
      <c r="EKG1" s="109"/>
      <c r="EKH1" s="109"/>
      <c r="EKI1" s="109"/>
      <c r="EKJ1" s="109"/>
      <c r="EKK1" s="109"/>
      <c r="EKL1" s="109"/>
      <c r="EKM1" s="109"/>
      <c r="EKN1" s="110"/>
      <c r="EKO1" s="109"/>
      <c r="EKP1" s="109"/>
      <c r="EKQ1" s="110"/>
      <c r="EKR1" s="109"/>
      <c r="EKS1" s="109"/>
      <c r="EKT1" s="109"/>
      <c r="EKU1" s="109"/>
      <c r="EKV1" s="109"/>
      <c r="EKW1" s="109"/>
      <c r="EKX1" s="109"/>
      <c r="EKY1" s="109"/>
      <c r="EKZ1" s="109"/>
      <c r="ELA1" s="109"/>
      <c r="ELB1" s="109"/>
      <c r="ELC1" s="110"/>
      <c r="ELD1" s="109"/>
      <c r="ELE1" s="109"/>
      <c r="ELF1" s="110"/>
      <c r="ELG1" s="109"/>
      <c r="ELH1" s="109"/>
      <c r="ELI1" s="109"/>
      <c r="ELJ1" s="109"/>
      <c r="ELK1" s="109"/>
      <c r="ELL1" s="109"/>
      <c r="ELM1" s="109"/>
      <c r="ELN1" s="109"/>
      <c r="ELO1" s="109"/>
      <c r="ELP1" s="109"/>
      <c r="ELQ1" s="109"/>
      <c r="ELR1" s="110"/>
      <c r="ELS1" s="109"/>
      <c r="ELT1" s="109"/>
      <c r="ELU1" s="110"/>
      <c r="ELV1" s="109"/>
      <c r="ELW1" s="109"/>
      <c r="ELX1" s="109"/>
      <c r="ELY1" s="109"/>
      <c r="ELZ1" s="109"/>
      <c r="EMA1" s="109"/>
      <c r="EMB1" s="109"/>
      <c r="EMC1" s="109"/>
      <c r="EMD1" s="109"/>
      <c r="EME1" s="109"/>
      <c r="EMF1" s="109"/>
      <c r="EMG1" s="110"/>
      <c r="EMH1" s="109"/>
      <c r="EMI1" s="109"/>
      <c r="EMJ1" s="110"/>
      <c r="EMK1" s="109"/>
      <c r="EML1" s="109"/>
      <c r="EMM1" s="109"/>
      <c r="EMN1" s="109"/>
      <c r="EMO1" s="109"/>
      <c r="EMP1" s="109"/>
      <c r="EMQ1" s="109"/>
      <c r="EMR1" s="109"/>
      <c r="EMS1" s="109"/>
      <c r="EMT1" s="109"/>
      <c r="EMU1" s="109"/>
      <c r="EMV1" s="110"/>
      <c r="EMW1" s="109"/>
      <c r="EMX1" s="109"/>
      <c r="EMY1" s="110"/>
      <c r="EMZ1" s="109"/>
      <c r="ENA1" s="109"/>
      <c r="ENB1" s="109"/>
      <c r="ENC1" s="109"/>
      <c r="END1" s="109"/>
      <c r="ENE1" s="109"/>
      <c r="ENF1" s="109"/>
      <c r="ENG1" s="109"/>
      <c r="ENH1" s="109"/>
      <c r="ENI1" s="109"/>
      <c r="ENJ1" s="109"/>
      <c r="ENK1" s="110"/>
      <c r="ENL1" s="109"/>
      <c r="ENM1" s="109"/>
      <c r="ENN1" s="110"/>
      <c r="ENO1" s="109"/>
      <c r="ENP1" s="109"/>
      <c r="ENQ1" s="109"/>
      <c r="ENR1" s="109"/>
      <c r="ENS1" s="109"/>
      <c r="ENT1" s="109"/>
      <c r="ENU1" s="109"/>
      <c r="ENV1" s="109"/>
      <c r="ENW1" s="109"/>
      <c r="ENX1" s="109"/>
      <c r="ENY1" s="109"/>
      <c r="ENZ1" s="110"/>
      <c r="EOA1" s="109"/>
      <c r="EOB1" s="109"/>
      <c r="EOC1" s="110"/>
      <c r="EOD1" s="109"/>
      <c r="EOE1" s="109"/>
      <c r="EOF1" s="109"/>
      <c r="EOG1" s="109"/>
      <c r="EOH1" s="109"/>
      <c r="EOI1" s="109"/>
      <c r="EOJ1" s="109"/>
      <c r="EOK1" s="109"/>
      <c r="EOL1" s="109"/>
      <c r="EOM1" s="109"/>
      <c r="EON1" s="109"/>
      <c r="EOO1" s="110"/>
      <c r="EOP1" s="109"/>
      <c r="EOQ1" s="109"/>
      <c r="EOR1" s="110"/>
      <c r="EOS1" s="109"/>
      <c r="EOT1" s="109"/>
      <c r="EOU1" s="109"/>
      <c r="EOV1" s="109"/>
      <c r="EOW1" s="109"/>
      <c r="EOX1" s="109"/>
      <c r="EOY1" s="109"/>
      <c r="EOZ1" s="109"/>
      <c r="EPA1" s="109"/>
      <c r="EPB1" s="109"/>
      <c r="EPC1" s="109"/>
      <c r="EPD1" s="110"/>
      <c r="EPE1" s="109"/>
      <c r="EPF1" s="109"/>
      <c r="EPG1" s="110"/>
      <c r="EPH1" s="109"/>
      <c r="EPI1" s="109"/>
      <c r="EPJ1" s="109"/>
      <c r="EPK1" s="109"/>
      <c r="EPL1" s="109"/>
      <c r="EPM1" s="109"/>
      <c r="EPN1" s="109"/>
      <c r="EPO1" s="109"/>
      <c r="EPP1" s="109"/>
      <c r="EPQ1" s="109"/>
      <c r="EPR1" s="109"/>
      <c r="EPS1" s="110"/>
      <c r="EPT1" s="109"/>
      <c r="EPU1" s="109"/>
      <c r="EPV1" s="110"/>
      <c r="EPW1" s="109"/>
      <c r="EPX1" s="109"/>
      <c r="EPY1" s="109"/>
      <c r="EPZ1" s="109"/>
      <c r="EQA1" s="109"/>
      <c r="EQB1" s="109"/>
      <c r="EQC1" s="109"/>
      <c r="EQD1" s="109"/>
      <c r="EQE1" s="109"/>
      <c r="EQF1" s="109"/>
      <c r="EQG1" s="109"/>
      <c r="EQH1" s="110"/>
      <c r="EQI1" s="109"/>
      <c r="EQJ1" s="109"/>
      <c r="EQK1" s="110"/>
      <c r="EQL1" s="109"/>
      <c r="EQM1" s="109"/>
      <c r="EQN1" s="109"/>
      <c r="EQO1" s="109"/>
      <c r="EQP1" s="109"/>
      <c r="EQQ1" s="109"/>
      <c r="EQR1" s="109"/>
      <c r="EQS1" s="109"/>
      <c r="EQT1" s="109"/>
      <c r="EQU1" s="109"/>
      <c r="EQV1" s="109"/>
      <c r="EQW1" s="110"/>
      <c r="EQX1" s="109"/>
      <c r="EQY1" s="109"/>
      <c r="EQZ1" s="110"/>
      <c r="ERA1" s="109"/>
      <c r="ERB1" s="109"/>
      <c r="ERC1" s="109"/>
      <c r="ERD1" s="109"/>
      <c r="ERE1" s="109"/>
      <c r="ERF1" s="109"/>
      <c r="ERG1" s="109"/>
      <c r="ERH1" s="109"/>
      <c r="ERI1" s="109"/>
      <c r="ERJ1" s="109"/>
      <c r="ERK1" s="109"/>
      <c r="ERL1" s="110"/>
      <c r="ERM1" s="109"/>
      <c r="ERN1" s="109"/>
      <c r="ERO1" s="110"/>
      <c r="ERP1" s="109"/>
      <c r="ERQ1" s="109"/>
      <c r="ERR1" s="109"/>
      <c r="ERS1" s="109"/>
      <c r="ERT1" s="109"/>
      <c r="ERU1" s="109"/>
      <c r="ERV1" s="109"/>
      <c r="ERW1" s="109"/>
      <c r="ERX1" s="109"/>
      <c r="ERY1" s="109"/>
      <c r="ERZ1" s="109"/>
      <c r="ESA1" s="110"/>
      <c r="ESB1" s="109"/>
      <c r="ESC1" s="109"/>
      <c r="ESD1" s="110"/>
      <c r="ESE1" s="109"/>
      <c r="ESF1" s="109"/>
      <c r="ESG1" s="109"/>
      <c r="ESH1" s="109"/>
      <c r="ESI1" s="109"/>
      <c r="ESJ1" s="109"/>
      <c r="ESK1" s="109"/>
      <c r="ESL1" s="109"/>
      <c r="ESM1" s="109"/>
      <c r="ESN1" s="109"/>
      <c r="ESO1" s="109"/>
      <c r="ESP1" s="110"/>
      <c r="ESQ1" s="109"/>
      <c r="ESR1" s="109"/>
      <c r="ESS1" s="110"/>
      <c r="EST1" s="109"/>
      <c r="ESU1" s="109"/>
      <c r="ESV1" s="109"/>
      <c r="ESW1" s="109"/>
      <c r="ESX1" s="109"/>
      <c r="ESY1" s="109"/>
      <c r="ESZ1" s="109"/>
      <c r="ETA1" s="109"/>
      <c r="ETB1" s="109"/>
      <c r="ETC1" s="109"/>
      <c r="ETD1" s="109"/>
      <c r="ETE1" s="110"/>
      <c r="ETF1" s="109"/>
      <c r="ETG1" s="109"/>
      <c r="ETH1" s="110"/>
      <c r="ETI1" s="109"/>
      <c r="ETJ1" s="109"/>
      <c r="ETK1" s="109"/>
      <c r="ETL1" s="109"/>
      <c r="ETM1" s="109"/>
      <c r="ETN1" s="109"/>
      <c r="ETO1" s="109"/>
      <c r="ETP1" s="109"/>
      <c r="ETQ1" s="109"/>
      <c r="ETR1" s="109"/>
      <c r="ETS1" s="109"/>
      <c r="ETT1" s="110"/>
      <c r="ETU1" s="109"/>
      <c r="ETV1" s="109"/>
      <c r="ETW1" s="110"/>
      <c r="ETX1" s="109"/>
      <c r="ETY1" s="109"/>
      <c r="ETZ1" s="109"/>
      <c r="EUA1" s="109"/>
      <c r="EUB1" s="109"/>
      <c r="EUC1" s="109"/>
      <c r="EUD1" s="109"/>
      <c r="EUE1" s="109"/>
      <c r="EUF1" s="109"/>
      <c r="EUG1" s="109"/>
      <c r="EUH1" s="109"/>
      <c r="EUI1" s="110"/>
      <c r="EUJ1" s="109"/>
      <c r="EUK1" s="109"/>
      <c r="EUL1" s="110"/>
      <c r="EUM1" s="109"/>
      <c r="EUN1" s="109"/>
      <c r="EUO1" s="109"/>
      <c r="EUP1" s="109"/>
      <c r="EUQ1" s="109"/>
      <c r="EUR1" s="109"/>
      <c r="EUS1" s="109"/>
      <c r="EUT1" s="109"/>
      <c r="EUU1" s="109"/>
      <c r="EUV1" s="109"/>
      <c r="EUW1" s="109"/>
      <c r="EUX1" s="110"/>
      <c r="EUY1" s="109"/>
      <c r="EUZ1" s="109"/>
      <c r="EVA1" s="110"/>
      <c r="EVB1" s="109"/>
      <c r="EVC1" s="109"/>
      <c r="EVD1" s="109"/>
      <c r="EVE1" s="109"/>
      <c r="EVF1" s="109"/>
      <c r="EVG1" s="109"/>
      <c r="EVH1" s="109"/>
      <c r="EVI1" s="109"/>
      <c r="EVJ1" s="109"/>
      <c r="EVK1" s="109"/>
      <c r="EVL1" s="109"/>
      <c r="EVM1" s="110"/>
      <c r="EVN1" s="109"/>
      <c r="EVO1" s="109"/>
      <c r="EVP1" s="110"/>
      <c r="EVQ1" s="109"/>
      <c r="EVR1" s="109"/>
      <c r="EVS1" s="109"/>
      <c r="EVT1" s="109"/>
      <c r="EVU1" s="109"/>
      <c r="EVV1" s="109"/>
      <c r="EVW1" s="109"/>
      <c r="EVX1" s="109"/>
      <c r="EVY1" s="109"/>
      <c r="EVZ1" s="109"/>
      <c r="EWA1" s="109"/>
      <c r="EWB1" s="110"/>
      <c r="EWC1" s="109"/>
      <c r="EWD1" s="109"/>
      <c r="EWE1" s="110"/>
      <c r="EWF1" s="109"/>
      <c r="EWG1" s="109"/>
      <c r="EWH1" s="109"/>
      <c r="EWI1" s="109"/>
      <c r="EWJ1" s="109"/>
      <c r="EWK1" s="109"/>
      <c r="EWL1" s="109"/>
      <c r="EWM1" s="109"/>
      <c r="EWN1" s="109"/>
      <c r="EWO1" s="109"/>
      <c r="EWP1" s="109"/>
      <c r="EWQ1" s="110"/>
      <c r="EWR1" s="109"/>
      <c r="EWS1" s="109"/>
      <c r="EWT1" s="110"/>
      <c r="EWU1" s="109"/>
      <c r="EWV1" s="109"/>
      <c r="EWW1" s="109"/>
      <c r="EWX1" s="109"/>
      <c r="EWY1" s="109"/>
      <c r="EWZ1" s="109"/>
      <c r="EXA1" s="109"/>
      <c r="EXB1" s="109"/>
      <c r="EXC1" s="109"/>
      <c r="EXD1" s="109"/>
      <c r="EXE1" s="109"/>
      <c r="EXF1" s="110"/>
      <c r="EXG1" s="109"/>
      <c r="EXH1" s="109"/>
      <c r="EXI1" s="110"/>
      <c r="EXJ1" s="109"/>
      <c r="EXK1" s="109"/>
      <c r="EXL1" s="109"/>
      <c r="EXM1" s="109"/>
      <c r="EXN1" s="109"/>
      <c r="EXO1" s="109"/>
      <c r="EXP1" s="109"/>
      <c r="EXQ1" s="109"/>
      <c r="EXR1" s="109"/>
      <c r="EXS1" s="109"/>
      <c r="EXT1" s="109"/>
      <c r="EXU1" s="110"/>
      <c r="EXV1" s="109"/>
      <c r="EXW1" s="109"/>
      <c r="EXX1" s="110"/>
      <c r="EXY1" s="109"/>
      <c r="EXZ1" s="109"/>
      <c r="EYA1" s="109"/>
      <c r="EYB1" s="109"/>
      <c r="EYC1" s="109"/>
      <c r="EYD1" s="109"/>
      <c r="EYE1" s="109"/>
      <c r="EYF1" s="109"/>
      <c r="EYG1" s="109"/>
      <c r="EYH1" s="109"/>
      <c r="EYI1" s="109"/>
      <c r="EYJ1" s="110"/>
      <c r="EYK1" s="109"/>
      <c r="EYL1" s="109"/>
      <c r="EYM1" s="110"/>
      <c r="EYN1" s="109"/>
      <c r="EYO1" s="109"/>
      <c r="EYP1" s="109"/>
      <c r="EYQ1" s="109"/>
      <c r="EYR1" s="109"/>
      <c r="EYS1" s="109"/>
      <c r="EYT1" s="109"/>
      <c r="EYU1" s="109"/>
      <c r="EYV1" s="109"/>
      <c r="EYW1" s="109"/>
      <c r="EYX1" s="109"/>
      <c r="EYY1" s="110"/>
      <c r="EYZ1" s="109"/>
      <c r="EZA1" s="109"/>
      <c r="EZB1" s="110"/>
      <c r="EZC1" s="109"/>
      <c r="EZD1" s="109"/>
      <c r="EZE1" s="109"/>
      <c r="EZF1" s="109"/>
      <c r="EZG1" s="109"/>
      <c r="EZH1" s="109"/>
      <c r="EZI1" s="109"/>
      <c r="EZJ1" s="109"/>
      <c r="EZK1" s="109"/>
      <c r="EZL1" s="109"/>
      <c r="EZM1" s="109"/>
      <c r="EZN1" s="110"/>
      <c r="EZO1" s="109"/>
      <c r="EZP1" s="109"/>
      <c r="EZQ1" s="110"/>
      <c r="EZR1" s="109"/>
      <c r="EZS1" s="109"/>
      <c r="EZT1" s="109"/>
      <c r="EZU1" s="109"/>
      <c r="EZV1" s="109"/>
      <c r="EZW1" s="109"/>
      <c r="EZX1" s="109"/>
      <c r="EZY1" s="109"/>
      <c r="EZZ1" s="109"/>
      <c r="FAA1" s="109"/>
      <c r="FAB1" s="109"/>
      <c r="FAC1" s="110"/>
      <c r="FAD1" s="109"/>
      <c r="FAE1" s="109"/>
      <c r="FAF1" s="110"/>
      <c r="FAG1" s="109"/>
      <c r="FAH1" s="109"/>
      <c r="FAI1" s="109"/>
      <c r="FAJ1" s="109"/>
      <c r="FAK1" s="109"/>
      <c r="FAL1" s="109"/>
      <c r="FAM1" s="109"/>
      <c r="FAN1" s="109"/>
      <c r="FAO1" s="109"/>
      <c r="FAP1" s="109"/>
      <c r="FAQ1" s="109"/>
      <c r="FAR1" s="110"/>
      <c r="FAS1" s="109"/>
      <c r="FAT1" s="109"/>
      <c r="FAU1" s="110"/>
      <c r="FAV1" s="109"/>
      <c r="FAW1" s="109"/>
      <c r="FAX1" s="109"/>
      <c r="FAY1" s="109"/>
      <c r="FAZ1" s="109"/>
      <c r="FBA1" s="109"/>
      <c r="FBB1" s="109"/>
      <c r="FBC1" s="109"/>
      <c r="FBD1" s="109"/>
      <c r="FBE1" s="109"/>
      <c r="FBF1" s="109"/>
      <c r="FBG1" s="110"/>
      <c r="FBH1" s="109"/>
      <c r="FBI1" s="109"/>
      <c r="FBJ1" s="110"/>
      <c r="FBK1" s="109"/>
      <c r="FBL1" s="109"/>
      <c r="FBM1" s="109"/>
      <c r="FBN1" s="109"/>
      <c r="FBO1" s="109"/>
      <c r="FBP1" s="109"/>
      <c r="FBQ1" s="109"/>
      <c r="FBR1" s="109"/>
      <c r="FBS1" s="109"/>
      <c r="FBT1" s="109"/>
      <c r="FBU1" s="109"/>
      <c r="FBV1" s="110"/>
      <c r="FBW1" s="109"/>
      <c r="FBX1" s="109"/>
      <c r="FBY1" s="110"/>
      <c r="FBZ1" s="109"/>
      <c r="FCA1" s="109"/>
      <c r="FCB1" s="109"/>
      <c r="FCC1" s="109"/>
      <c r="FCD1" s="109"/>
      <c r="FCE1" s="109"/>
      <c r="FCF1" s="109"/>
      <c r="FCG1" s="109"/>
      <c r="FCH1" s="109"/>
      <c r="FCI1" s="109"/>
      <c r="FCJ1" s="109"/>
      <c r="FCK1" s="110"/>
      <c r="FCL1" s="109"/>
      <c r="FCM1" s="109"/>
      <c r="FCN1" s="110"/>
      <c r="FCO1" s="109"/>
      <c r="FCP1" s="109"/>
      <c r="FCQ1" s="109"/>
      <c r="FCR1" s="109"/>
      <c r="FCS1" s="109"/>
      <c r="FCT1" s="109"/>
      <c r="FCU1" s="109"/>
      <c r="FCV1" s="109"/>
      <c r="FCW1" s="109"/>
      <c r="FCX1" s="109"/>
      <c r="FCY1" s="109"/>
      <c r="FCZ1" s="110"/>
      <c r="FDA1" s="109"/>
      <c r="FDB1" s="109"/>
      <c r="FDC1" s="110"/>
      <c r="FDD1" s="109"/>
      <c r="FDE1" s="109"/>
      <c r="FDF1" s="109"/>
      <c r="FDG1" s="109"/>
      <c r="FDH1" s="109"/>
      <c r="FDI1" s="109"/>
      <c r="FDJ1" s="109"/>
      <c r="FDK1" s="109"/>
      <c r="FDL1" s="109"/>
      <c r="FDM1" s="109"/>
      <c r="FDN1" s="109"/>
      <c r="FDO1" s="110"/>
      <c r="FDP1" s="109"/>
      <c r="FDQ1" s="109"/>
      <c r="FDR1" s="110"/>
      <c r="FDS1" s="109"/>
      <c r="FDT1" s="109"/>
      <c r="FDU1" s="109"/>
      <c r="FDV1" s="109"/>
      <c r="FDW1" s="109"/>
      <c r="FDX1" s="109"/>
      <c r="FDY1" s="109"/>
      <c r="FDZ1" s="109"/>
      <c r="FEA1" s="109"/>
      <c r="FEB1" s="109"/>
      <c r="FEC1" s="109"/>
      <c r="FED1" s="110"/>
      <c r="FEE1" s="109"/>
      <c r="FEF1" s="109"/>
      <c r="FEG1" s="110"/>
      <c r="FEH1" s="109"/>
      <c r="FEI1" s="109"/>
      <c r="FEJ1" s="109"/>
      <c r="FEK1" s="109"/>
      <c r="FEL1" s="109"/>
      <c r="FEM1" s="109"/>
      <c r="FEN1" s="109"/>
      <c r="FEO1" s="109"/>
      <c r="FEP1" s="109"/>
      <c r="FEQ1" s="109"/>
      <c r="FER1" s="109"/>
      <c r="FES1" s="110"/>
      <c r="FET1" s="109"/>
      <c r="FEU1" s="109"/>
      <c r="FEV1" s="110"/>
      <c r="FEW1" s="109"/>
      <c r="FEX1" s="109"/>
      <c r="FEY1" s="109"/>
      <c r="FEZ1" s="109"/>
      <c r="FFA1" s="109"/>
      <c r="FFB1" s="109"/>
      <c r="FFC1" s="109"/>
      <c r="FFD1" s="109"/>
      <c r="FFE1" s="109"/>
      <c r="FFF1" s="109"/>
      <c r="FFG1" s="109"/>
      <c r="FFH1" s="110"/>
      <c r="FFI1" s="109"/>
      <c r="FFJ1" s="109"/>
      <c r="FFK1" s="110"/>
      <c r="FFL1" s="109"/>
      <c r="FFM1" s="109"/>
      <c r="FFN1" s="109"/>
      <c r="FFO1" s="109"/>
      <c r="FFP1" s="109"/>
      <c r="FFQ1" s="109"/>
      <c r="FFR1" s="109"/>
      <c r="FFS1" s="109"/>
      <c r="FFT1" s="109"/>
      <c r="FFU1" s="109"/>
      <c r="FFV1" s="109"/>
      <c r="FFW1" s="110"/>
      <c r="FFX1" s="109"/>
      <c r="FFY1" s="109"/>
      <c r="FFZ1" s="110"/>
      <c r="FGA1" s="109"/>
      <c r="FGB1" s="109"/>
      <c r="FGC1" s="109"/>
      <c r="FGD1" s="109"/>
      <c r="FGE1" s="109"/>
      <c r="FGF1" s="109"/>
      <c r="FGG1" s="109"/>
      <c r="FGH1" s="109"/>
      <c r="FGI1" s="109"/>
      <c r="FGJ1" s="109"/>
      <c r="FGK1" s="109"/>
      <c r="FGL1" s="110"/>
      <c r="FGM1" s="109"/>
      <c r="FGN1" s="109"/>
      <c r="FGO1" s="110"/>
      <c r="FGP1" s="109"/>
      <c r="FGQ1" s="109"/>
      <c r="FGR1" s="109"/>
      <c r="FGS1" s="109"/>
      <c r="FGT1" s="109"/>
      <c r="FGU1" s="109"/>
      <c r="FGV1" s="109"/>
      <c r="FGW1" s="109"/>
      <c r="FGX1" s="109"/>
      <c r="FGY1" s="109"/>
      <c r="FGZ1" s="109"/>
      <c r="FHA1" s="110"/>
      <c r="FHB1" s="109"/>
      <c r="FHC1" s="109"/>
      <c r="FHD1" s="110"/>
      <c r="FHE1" s="109"/>
      <c r="FHF1" s="109"/>
      <c r="FHG1" s="109"/>
      <c r="FHH1" s="109"/>
      <c r="FHI1" s="109"/>
      <c r="FHJ1" s="109"/>
      <c r="FHK1" s="109"/>
      <c r="FHL1" s="109"/>
      <c r="FHM1" s="109"/>
      <c r="FHN1" s="109"/>
      <c r="FHO1" s="109"/>
      <c r="FHP1" s="110"/>
      <c r="FHQ1" s="109"/>
      <c r="FHR1" s="109"/>
      <c r="FHS1" s="110"/>
      <c r="FHT1" s="109"/>
      <c r="FHU1" s="109"/>
      <c r="FHV1" s="109"/>
      <c r="FHW1" s="109"/>
      <c r="FHX1" s="109"/>
      <c r="FHY1" s="109"/>
      <c r="FHZ1" s="109"/>
      <c r="FIA1" s="109"/>
      <c r="FIB1" s="109"/>
      <c r="FIC1" s="109"/>
      <c r="FID1" s="109"/>
      <c r="FIE1" s="110"/>
      <c r="FIF1" s="109"/>
      <c r="FIG1" s="109"/>
      <c r="FIH1" s="110"/>
      <c r="FII1" s="109"/>
      <c r="FIJ1" s="109"/>
      <c r="FIK1" s="109"/>
      <c r="FIL1" s="109"/>
      <c r="FIM1" s="109"/>
      <c r="FIN1" s="109"/>
      <c r="FIO1" s="109"/>
      <c r="FIP1" s="109"/>
      <c r="FIQ1" s="109"/>
      <c r="FIR1" s="109"/>
      <c r="FIS1" s="109"/>
      <c r="FIT1" s="110"/>
      <c r="FIU1" s="109"/>
      <c r="FIV1" s="109"/>
      <c r="FIW1" s="110"/>
      <c r="FIX1" s="109"/>
      <c r="FIY1" s="109"/>
      <c r="FIZ1" s="109"/>
      <c r="FJA1" s="109"/>
      <c r="FJB1" s="109"/>
      <c r="FJC1" s="109"/>
      <c r="FJD1" s="109"/>
      <c r="FJE1" s="109"/>
      <c r="FJF1" s="109"/>
      <c r="FJG1" s="109"/>
      <c r="FJH1" s="109"/>
      <c r="FJI1" s="110"/>
      <c r="FJJ1" s="109"/>
      <c r="FJK1" s="109"/>
      <c r="FJL1" s="110"/>
      <c r="FJM1" s="109"/>
      <c r="FJN1" s="109"/>
      <c r="FJO1" s="109"/>
      <c r="FJP1" s="109"/>
      <c r="FJQ1" s="109"/>
      <c r="FJR1" s="109"/>
      <c r="FJS1" s="109"/>
      <c r="FJT1" s="109"/>
      <c r="FJU1" s="109"/>
      <c r="FJV1" s="109"/>
      <c r="FJW1" s="109"/>
      <c r="FJX1" s="110"/>
      <c r="FJY1" s="109"/>
      <c r="FJZ1" s="109"/>
      <c r="FKA1" s="110"/>
      <c r="FKB1" s="109"/>
      <c r="FKC1" s="109"/>
      <c r="FKD1" s="109"/>
      <c r="FKE1" s="109"/>
      <c r="FKF1" s="109"/>
      <c r="FKG1" s="109"/>
      <c r="FKH1" s="109"/>
      <c r="FKI1" s="109"/>
      <c r="FKJ1" s="109"/>
      <c r="FKK1" s="109"/>
      <c r="FKL1" s="109"/>
      <c r="FKM1" s="110"/>
      <c r="FKN1" s="109"/>
      <c r="FKO1" s="109"/>
      <c r="FKP1" s="110"/>
      <c r="FKQ1" s="109"/>
      <c r="FKR1" s="109"/>
      <c r="FKS1" s="109"/>
      <c r="FKT1" s="109"/>
      <c r="FKU1" s="109"/>
      <c r="FKV1" s="109"/>
      <c r="FKW1" s="109"/>
      <c r="FKX1" s="109"/>
      <c r="FKY1" s="109"/>
      <c r="FKZ1" s="109"/>
      <c r="FLA1" s="109"/>
      <c r="FLB1" s="110"/>
      <c r="FLC1" s="109"/>
      <c r="FLD1" s="109"/>
      <c r="FLE1" s="110"/>
      <c r="FLF1" s="109"/>
      <c r="FLG1" s="109"/>
      <c r="FLH1" s="109"/>
      <c r="FLI1" s="109"/>
      <c r="FLJ1" s="109"/>
      <c r="FLK1" s="109"/>
      <c r="FLL1" s="109"/>
      <c r="FLM1" s="109"/>
      <c r="FLN1" s="109"/>
      <c r="FLO1" s="109"/>
      <c r="FLP1" s="109"/>
      <c r="FLQ1" s="110"/>
      <c r="FLR1" s="109"/>
      <c r="FLS1" s="109"/>
      <c r="FLT1" s="110"/>
      <c r="FLU1" s="109"/>
      <c r="FLV1" s="109"/>
      <c r="FLW1" s="109"/>
      <c r="FLX1" s="109"/>
      <c r="FLY1" s="109"/>
      <c r="FLZ1" s="109"/>
      <c r="FMA1" s="109"/>
      <c r="FMB1" s="109"/>
      <c r="FMC1" s="109"/>
      <c r="FMD1" s="109"/>
      <c r="FME1" s="109"/>
      <c r="FMF1" s="110"/>
      <c r="FMG1" s="109"/>
      <c r="FMH1" s="109"/>
      <c r="FMI1" s="110"/>
      <c r="FMJ1" s="109"/>
      <c r="FMK1" s="109"/>
      <c r="FML1" s="109"/>
      <c r="FMM1" s="109"/>
      <c r="FMN1" s="109"/>
      <c r="FMO1" s="109"/>
      <c r="FMP1" s="109"/>
      <c r="FMQ1" s="109"/>
      <c r="FMR1" s="109"/>
      <c r="FMS1" s="109"/>
      <c r="FMT1" s="109"/>
      <c r="FMU1" s="110"/>
      <c r="FMV1" s="109"/>
      <c r="FMW1" s="109"/>
      <c r="FMX1" s="110"/>
      <c r="FMY1" s="109"/>
      <c r="FMZ1" s="109"/>
      <c r="FNA1" s="109"/>
      <c r="FNB1" s="109"/>
      <c r="FNC1" s="109"/>
      <c r="FND1" s="109"/>
      <c r="FNE1" s="109"/>
      <c r="FNF1" s="109"/>
      <c r="FNG1" s="109"/>
      <c r="FNH1" s="109"/>
      <c r="FNI1" s="109"/>
      <c r="FNJ1" s="110"/>
      <c r="FNK1" s="109"/>
      <c r="FNL1" s="109"/>
      <c r="FNM1" s="110"/>
      <c r="FNN1" s="109"/>
      <c r="FNO1" s="109"/>
      <c r="FNP1" s="109"/>
      <c r="FNQ1" s="109"/>
      <c r="FNR1" s="109"/>
      <c r="FNS1" s="109"/>
      <c r="FNT1" s="109"/>
      <c r="FNU1" s="109"/>
      <c r="FNV1" s="109"/>
      <c r="FNW1" s="109"/>
      <c r="FNX1" s="109"/>
      <c r="FNY1" s="110"/>
      <c r="FNZ1" s="109"/>
      <c r="FOA1" s="109"/>
      <c r="FOB1" s="110"/>
      <c r="FOC1" s="109"/>
      <c r="FOD1" s="109"/>
      <c r="FOE1" s="109"/>
      <c r="FOF1" s="109"/>
      <c r="FOG1" s="109"/>
      <c r="FOH1" s="109"/>
      <c r="FOI1" s="109"/>
      <c r="FOJ1" s="109"/>
      <c r="FOK1" s="109"/>
      <c r="FOL1" s="109"/>
      <c r="FOM1" s="109"/>
      <c r="FON1" s="110"/>
      <c r="FOO1" s="109"/>
      <c r="FOP1" s="109"/>
      <c r="FOQ1" s="110"/>
      <c r="FOR1" s="109"/>
      <c r="FOS1" s="109"/>
      <c r="FOT1" s="109"/>
      <c r="FOU1" s="109"/>
      <c r="FOV1" s="109"/>
      <c r="FOW1" s="109"/>
      <c r="FOX1" s="109"/>
      <c r="FOY1" s="109"/>
      <c r="FOZ1" s="109"/>
      <c r="FPA1" s="109"/>
      <c r="FPB1" s="109"/>
      <c r="FPC1" s="110"/>
      <c r="FPD1" s="109"/>
      <c r="FPE1" s="109"/>
      <c r="FPF1" s="110"/>
      <c r="FPG1" s="109"/>
      <c r="FPH1" s="109"/>
      <c r="FPI1" s="109"/>
      <c r="FPJ1" s="109"/>
      <c r="FPK1" s="109"/>
      <c r="FPL1" s="109"/>
      <c r="FPM1" s="109"/>
      <c r="FPN1" s="109"/>
      <c r="FPO1" s="109"/>
      <c r="FPP1" s="109"/>
      <c r="FPQ1" s="109"/>
      <c r="FPR1" s="110"/>
      <c r="FPS1" s="109"/>
      <c r="FPT1" s="109"/>
      <c r="FPU1" s="110"/>
      <c r="FPV1" s="109"/>
      <c r="FPW1" s="109"/>
      <c r="FPX1" s="109"/>
      <c r="FPY1" s="109"/>
      <c r="FPZ1" s="109"/>
      <c r="FQA1" s="109"/>
      <c r="FQB1" s="109"/>
      <c r="FQC1" s="109"/>
      <c r="FQD1" s="109"/>
      <c r="FQE1" s="109"/>
      <c r="FQF1" s="109"/>
      <c r="FQG1" s="110"/>
      <c r="FQH1" s="109"/>
      <c r="FQI1" s="109"/>
      <c r="FQJ1" s="110"/>
      <c r="FQK1" s="109"/>
      <c r="FQL1" s="109"/>
      <c r="FQM1" s="109"/>
      <c r="FQN1" s="109"/>
      <c r="FQO1" s="109"/>
      <c r="FQP1" s="109"/>
      <c r="FQQ1" s="109"/>
      <c r="FQR1" s="109"/>
      <c r="FQS1" s="109"/>
      <c r="FQT1" s="109"/>
      <c r="FQU1" s="109"/>
      <c r="FQV1" s="110"/>
      <c r="FQW1" s="109"/>
      <c r="FQX1" s="109"/>
      <c r="FQY1" s="110"/>
      <c r="FQZ1" s="109"/>
      <c r="FRA1" s="109"/>
      <c r="FRB1" s="109"/>
      <c r="FRC1" s="109"/>
      <c r="FRD1" s="109"/>
      <c r="FRE1" s="109"/>
      <c r="FRF1" s="109"/>
      <c r="FRG1" s="109"/>
      <c r="FRH1" s="109"/>
      <c r="FRI1" s="109"/>
      <c r="FRJ1" s="109"/>
      <c r="FRK1" s="110"/>
      <c r="FRL1" s="109"/>
      <c r="FRM1" s="109"/>
      <c r="FRN1" s="110"/>
      <c r="FRO1" s="109"/>
      <c r="FRP1" s="109"/>
      <c r="FRQ1" s="109"/>
      <c r="FRR1" s="109"/>
      <c r="FRS1" s="109"/>
      <c r="FRT1" s="109"/>
      <c r="FRU1" s="109"/>
      <c r="FRV1" s="109"/>
      <c r="FRW1" s="109"/>
      <c r="FRX1" s="109"/>
      <c r="FRY1" s="109"/>
      <c r="FRZ1" s="110"/>
      <c r="FSA1" s="109"/>
      <c r="FSB1" s="109"/>
      <c r="FSC1" s="110"/>
      <c r="FSD1" s="109"/>
      <c r="FSE1" s="109"/>
      <c r="FSF1" s="109"/>
      <c r="FSG1" s="109"/>
      <c r="FSH1" s="109"/>
      <c r="FSI1" s="109"/>
      <c r="FSJ1" s="109"/>
      <c r="FSK1" s="109"/>
      <c r="FSL1" s="109"/>
      <c r="FSM1" s="109"/>
      <c r="FSN1" s="109"/>
      <c r="FSO1" s="110"/>
      <c r="FSP1" s="109"/>
      <c r="FSQ1" s="109"/>
      <c r="FSR1" s="110"/>
      <c r="FSS1" s="109"/>
      <c r="FST1" s="109"/>
      <c r="FSU1" s="109"/>
      <c r="FSV1" s="109"/>
      <c r="FSW1" s="109"/>
      <c r="FSX1" s="109"/>
      <c r="FSY1" s="109"/>
      <c r="FSZ1" s="109"/>
      <c r="FTA1" s="109"/>
      <c r="FTB1" s="109"/>
      <c r="FTC1" s="109"/>
      <c r="FTD1" s="110"/>
      <c r="FTE1" s="109"/>
      <c r="FTF1" s="109"/>
      <c r="FTG1" s="110"/>
      <c r="FTH1" s="109"/>
      <c r="FTI1" s="109"/>
      <c r="FTJ1" s="109"/>
      <c r="FTK1" s="109"/>
      <c r="FTL1" s="109"/>
      <c r="FTM1" s="109"/>
      <c r="FTN1" s="109"/>
      <c r="FTO1" s="109"/>
      <c r="FTP1" s="109"/>
      <c r="FTQ1" s="109"/>
      <c r="FTR1" s="109"/>
      <c r="FTS1" s="110"/>
      <c r="FTT1" s="109"/>
      <c r="FTU1" s="109"/>
      <c r="FTV1" s="110"/>
      <c r="FTW1" s="109"/>
      <c r="FTX1" s="109"/>
      <c r="FTY1" s="109"/>
      <c r="FTZ1" s="109"/>
      <c r="FUA1" s="109"/>
      <c r="FUB1" s="109"/>
      <c r="FUC1" s="109"/>
      <c r="FUD1" s="109"/>
      <c r="FUE1" s="109"/>
      <c r="FUF1" s="109"/>
      <c r="FUG1" s="109"/>
      <c r="FUH1" s="110"/>
      <c r="FUI1" s="109"/>
      <c r="FUJ1" s="109"/>
      <c r="FUK1" s="110"/>
      <c r="FUL1" s="109"/>
      <c r="FUM1" s="109"/>
      <c r="FUN1" s="109"/>
      <c r="FUO1" s="109"/>
      <c r="FUP1" s="109"/>
      <c r="FUQ1" s="109"/>
      <c r="FUR1" s="109"/>
      <c r="FUS1" s="109"/>
      <c r="FUT1" s="109"/>
      <c r="FUU1" s="109"/>
      <c r="FUV1" s="109"/>
      <c r="FUW1" s="110"/>
      <c r="FUX1" s="109"/>
      <c r="FUY1" s="109"/>
      <c r="FUZ1" s="110"/>
      <c r="FVA1" s="109"/>
      <c r="FVB1" s="109"/>
      <c r="FVC1" s="109"/>
      <c r="FVD1" s="109"/>
      <c r="FVE1" s="109"/>
      <c r="FVF1" s="109"/>
      <c r="FVG1" s="109"/>
      <c r="FVH1" s="109"/>
      <c r="FVI1" s="109"/>
      <c r="FVJ1" s="109"/>
      <c r="FVK1" s="109"/>
      <c r="FVL1" s="110"/>
      <c r="FVM1" s="109"/>
      <c r="FVN1" s="109"/>
      <c r="FVO1" s="110"/>
      <c r="FVP1" s="109"/>
      <c r="FVQ1" s="109"/>
      <c r="FVR1" s="109"/>
      <c r="FVS1" s="109"/>
      <c r="FVT1" s="109"/>
      <c r="FVU1" s="109"/>
      <c r="FVV1" s="109"/>
      <c r="FVW1" s="109"/>
      <c r="FVX1" s="109"/>
      <c r="FVY1" s="109"/>
      <c r="FVZ1" s="109"/>
      <c r="FWA1" s="110"/>
      <c r="FWB1" s="109"/>
      <c r="FWC1" s="109"/>
      <c r="FWD1" s="110"/>
      <c r="FWE1" s="109"/>
      <c r="FWF1" s="109"/>
      <c r="FWG1" s="109"/>
      <c r="FWH1" s="109"/>
      <c r="FWI1" s="109"/>
      <c r="FWJ1" s="109"/>
      <c r="FWK1" s="109"/>
      <c r="FWL1" s="109"/>
      <c r="FWM1" s="109"/>
      <c r="FWN1" s="109"/>
      <c r="FWO1" s="109"/>
      <c r="FWP1" s="110"/>
      <c r="FWQ1" s="109"/>
      <c r="FWR1" s="109"/>
      <c r="FWS1" s="110"/>
      <c r="FWT1" s="109"/>
      <c r="FWU1" s="109"/>
      <c r="FWV1" s="109"/>
      <c r="FWW1" s="109"/>
      <c r="FWX1" s="109"/>
      <c r="FWY1" s="109"/>
      <c r="FWZ1" s="109"/>
      <c r="FXA1" s="109"/>
      <c r="FXB1" s="109"/>
      <c r="FXC1" s="109"/>
      <c r="FXD1" s="109"/>
      <c r="FXE1" s="110"/>
      <c r="FXF1" s="109"/>
      <c r="FXG1" s="109"/>
      <c r="FXH1" s="110"/>
      <c r="FXI1" s="109"/>
      <c r="FXJ1" s="109"/>
      <c r="FXK1" s="109"/>
      <c r="FXL1" s="109"/>
      <c r="FXM1" s="109"/>
      <c r="FXN1" s="109"/>
      <c r="FXO1" s="109"/>
      <c r="FXP1" s="109"/>
      <c r="FXQ1" s="109"/>
      <c r="FXR1" s="109"/>
      <c r="FXS1" s="109"/>
      <c r="FXT1" s="110"/>
      <c r="FXU1" s="109"/>
      <c r="FXV1" s="109"/>
      <c r="FXW1" s="110"/>
      <c r="FXX1" s="109"/>
      <c r="FXY1" s="109"/>
      <c r="FXZ1" s="109"/>
      <c r="FYA1" s="109"/>
      <c r="FYB1" s="109"/>
      <c r="FYC1" s="109"/>
      <c r="FYD1" s="109"/>
      <c r="FYE1" s="109"/>
      <c r="FYF1" s="109"/>
      <c r="FYG1" s="109"/>
      <c r="FYH1" s="109"/>
      <c r="FYI1" s="110"/>
      <c r="FYJ1" s="109"/>
      <c r="FYK1" s="109"/>
      <c r="FYL1" s="110"/>
      <c r="FYM1" s="109"/>
      <c r="FYN1" s="109"/>
      <c r="FYO1" s="109"/>
      <c r="FYP1" s="109"/>
      <c r="FYQ1" s="109"/>
      <c r="FYR1" s="109"/>
      <c r="FYS1" s="109"/>
      <c r="FYT1" s="109"/>
      <c r="FYU1" s="109"/>
      <c r="FYV1" s="109"/>
      <c r="FYW1" s="109"/>
      <c r="FYX1" s="110"/>
      <c r="FYY1" s="109"/>
      <c r="FYZ1" s="109"/>
      <c r="FZA1" s="110"/>
      <c r="FZB1" s="109"/>
      <c r="FZC1" s="109"/>
      <c r="FZD1" s="109"/>
      <c r="FZE1" s="109"/>
      <c r="FZF1" s="109"/>
      <c r="FZG1" s="109"/>
      <c r="FZH1" s="109"/>
      <c r="FZI1" s="109"/>
      <c r="FZJ1" s="109"/>
      <c r="FZK1" s="109"/>
      <c r="FZL1" s="109"/>
      <c r="FZM1" s="110"/>
      <c r="FZN1" s="109"/>
      <c r="FZO1" s="109"/>
      <c r="FZP1" s="110"/>
      <c r="FZQ1" s="109"/>
      <c r="FZR1" s="109"/>
      <c r="FZS1" s="109"/>
      <c r="FZT1" s="109"/>
      <c r="FZU1" s="109"/>
      <c r="FZV1" s="109"/>
      <c r="FZW1" s="109"/>
      <c r="FZX1" s="109"/>
      <c r="FZY1" s="109"/>
      <c r="FZZ1" s="109"/>
      <c r="GAA1" s="109"/>
      <c r="GAB1" s="110"/>
      <c r="GAC1" s="109"/>
      <c r="GAD1" s="109"/>
      <c r="GAE1" s="110"/>
      <c r="GAF1" s="109"/>
      <c r="GAG1" s="109"/>
      <c r="GAH1" s="109"/>
      <c r="GAI1" s="109"/>
      <c r="GAJ1" s="109"/>
      <c r="GAK1" s="109"/>
      <c r="GAL1" s="109"/>
      <c r="GAM1" s="109"/>
      <c r="GAN1" s="109"/>
      <c r="GAO1" s="109"/>
      <c r="GAP1" s="109"/>
      <c r="GAQ1" s="110"/>
      <c r="GAR1" s="109"/>
      <c r="GAS1" s="109"/>
      <c r="GAT1" s="110"/>
      <c r="GAU1" s="109"/>
      <c r="GAV1" s="109"/>
      <c r="GAW1" s="109"/>
      <c r="GAX1" s="109"/>
      <c r="GAY1" s="109"/>
      <c r="GAZ1" s="109"/>
      <c r="GBA1" s="109"/>
      <c r="GBB1" s="109"/>
      <c r="GBC1" s="109"/>
      <c r="GBD1" s="109"/>
      <c r="GBE1" s="109"/>
      <c r="GBF1" s="110"/>
      <c r="GBG1" s="109"/>
      <c r="GBH1" s="109"/>
      <c r="GBI1" s="110"/>
      <c r="GBJ1" s="109"/>
      <c r="GBK1" s="109"/>
      <c r="GBL1" s="109"/>
      <c r="GBM1" s="109"/>
      <c r="GBN1" s="109"/>
      <c r="GBO1" s="109"/>
      <c r="GBP1" s="109"/>
      <c r="GBQ1" s="109"/>
      <c r="GBR1" s="109"/>
      <c r="GBS1" s="109"/>
      <c r="GBT1" s="109"/>
      <c r="GBU1" s="110"/>
      <c r="GBV1" s="109"/>
      <c r="GBW1" s="109"/>
      <c r="GBX1" s="110"/>
      <c r="GBY1" s="109"/>
      <c r="GBZ1" s="109"/>
      <c r="GCA1" s="109"/>
      <c r="GCB1" s="109"/>
      <c r="GCC1" s="109"/>
      <c r="GCD1" s="109"/>
      <c r="GCE1" s="109"/>
      <c r="GCF1" s="109"/>
      <c r="GCG1" s="109"/>
      <c r="GCH1" s="109"/>
      <c r="GCI1" s="109"/>
      <c r="GCJ1" s="110"/>
      <c r="GCK1" s="109"/>
      <c r="GCL1" s="109"/>
      <c r="GCM1" s="110"/>
      <c r="GCN1" s="109"/>
      <c r="GCO1" s="109"/>
      <c r="GCP1" s="109"/>
      <c r="GCQ1" s="109"/>
      <c r="GCR1" s="109"/>
      <c r="GCS1" s="109"/>
      <c r="GCT1" s="109"/>
      <c r="GCU1" s="109"/>
      <c r="GCV1" s="109"/>
      <c r="GCW1" s="109"/>
      <c r="GCX1" s="109"/>
      <c r="GCY1" s="110"/>
      <c r="GCZ1" s="109"/>
      <c r="GDA1" s="109"/>
      <c r="GDB1" s="110"/>
      <c r="GDC1" s="109"/>
      <c r="GDD1" s="109"/>
      <c r="GDE1" s="109"/>
      <c r="GDF1" s="109"/>
      <c r="GDG1" s="109"/>
      <c r="GDH1" s="109"/>
      <c r="GDI1" s="109"/>
      <c r="GDJ1" s="109"/>
      <c r="GDK1" s="109"/>
      <c r="GDL1" s="109"/>
      <c r="GDM1" s="109"/>
      <c r="GDN1" s="110"/>
      <c r="GDO1" s="109"/>
      <c r="GDP1" s="109"/>
      <c r="GDQ1" s="110"/>
      <c r="GDR1" s="109"/>
      <c r="GDS1" s="109"/>
      <c r="GDT1" s="109"/>
      <c r="GDU1" s="109"/>
      <c r="GDV1" s="109"/>
      <c r="GDW1" s="109"/>
      <c r="GDX1" s="109"/>
      <c r="GDY1" s="109"/>
      <c r="GDZ1" s="109"/>
      <c r="GEA1" s="109"/>
      <c r="GEB1" s="109"/>
      <c r="GEC1" s="110"/>
      <c r="GED1" s="109"/>
      <c r="GEE1" s="109"/>
      <c r="GEF1" s="110"/>
      <c r="GEG1" s="109"/>
      <c r="GEH1" s="109"/>
      <c r="GEI1" s="109"/>
      <c r="GEJ1" s="109"/>
      <c r="GEK1" s="109"/>
      <c r="GEL1" s="109"/>
      <c r="GEM1" s="109"/>
      <c r="GEN1" s="109"/>
      <c r="GEO1" s="109"/>
      <c r="GEP1" s="109"/>
      <c r="GEQ1" s="109"/>
      <c r="GER1" s="110"/>
      <c r="GES1" s="109"/>
      <c r="GET1" s="109"/>
      <c r="GEU1" s="110"/>
      <c r="GEV1" s="109"/>
      <c r="GEW1" s="109"/>
      <c r="GEX1" s="109"/>
      <c r="GEY1" s="109"/>
      <c r="GEZ1" s="109"/>
      <c r="GFA1" s="109"/>
      <c r="GFB1" s="109"/>
      <c r="GFC1" s="109"/>
      <c r="GFD1" s="109"/>
      <c r="GFE1" s="109"/>
      <c r="GFF1" s="109"/>
      <c r="GFG1" s="110"/>
      <c r="GFH1" s="109"/>
      <c r="GFI1" s="109"/>
      <c r="GFJ1" s="110"/>
      <c r="GFK1" s="109"/>
      <c r="GFL1" s="109"/>
      <c r="GFM1" s="109"/>
      <c r="GFN1" s="109"/>
      <c r="GFO1" s="109"/>
      <c r="GFP1" s="109"/>
      <c r="GFQ1" s="109"/>
      <c r="GFR1" s="109"/>
      <c r="GFS1" s="109"/>
      <c r="GFT1" s="109"/>
      <c r="GFU1" s="109"/>
      <c r="GFV1" s="110"/>
      <c r="GFW1" s="109"/>
      <c r="GFX1" s="109"/>
      <c r="GFY1" s="110"/>
      <c r="GFZ1" s="109"/>
      <c r="GGA1" s="109"/>
      <c r="GGB1" s="109"/>
      <c r="GGC1" s="109"/>
      <c r="GGD1" s="109"/>
      <c r="GGE1" s="109"/>
      <c r="GGF1" s="109"/>
      <c r="GGG1" s="109"/>
      <c r="GGH1" s="109"/>
      <c r="GGI1" s="109"/>
      <c r="GGJ1" s="109"/>
      <c r="GGK1" s="110"/>
      <c r="GGL1" s="109"/>
      <c r="GGM1" s="109"/>
      <c r="GGN1" s="110"/>
      <c r="GGO1" s="109"/>
      <c r="GGP1" s="109"/>
      <c r="GGQ1" s="109"/>
      <c r="GGR1" s="109"/>
      <c r="GGS1" s="109"/>
      <c r="GGT1" s="109"/>
      <c r="GGU1" s="109"/>
      <c r="GGV1" s="109"/>
      <c r="GGW1" s="109"/>
      <c r="GGX1" s="109"/>
      <c r="GGY1" s="109"/>
      <c r="GGZ1" s="110"/>
      <c r="GHA1" s="109"/>
      <c r="GHB1" s="109"/>
      <c r="GHC1" s="110"/>
      <c r="GHD1" s="109"/>
      <c r="GHE1" s="109"/>
      <c r="GHF1" s="109"/>
      <c r="GHG1" s="109"/>
      <c r="GHH1" s="109"/>
      <c r="GHI1" s="109"/>
      <c r="GHJ1" s="109"/>
      <c r="GHK1" s="109"/>
      <c r="GHL1" s="109"/>
      <c r="GHM1" s="109"/>
      <c r="GHN1" s="109"/>
      <c r="GHO1" s="110"/>
      <c r="GHP1" s="109"/>
      <c r="GHQ1" s="109"/>
      <c r="GHR1" s="110"/>
      <c r="GHS1" s="109"/>
      <c r="GHT1" s="109"/>
      <c r="GHU1" s="109"/>
      <c r="GHV1" s="109"/>
      <c r="GHW1" s="109"/>
      <c r="GHX1" s="109"/>
      <c r="GHY1" s="109"/>
      <c r="GHZ1" s="109"/>
      <c r="GIA1" s="109"/>
      <c r="GIB1" s="109"/>
      <c r="GIC1" s="109"/>
      <c r="GID1" s="110"/>
      <c r="GIE1" s="109"/>
      <c r="GIF1" s="109"/>
      <c r="GIG1" s="110"/>
      <c r="GIH1" s="109"/>
      <c r="GII1" s="109"/>
      <c r="GIJ1" s="109"/>
      <c r="GIK1" s="109"/>
      <c r="GIL1" s="109"/>
      <c r="GIM1" s="109"/>
      <c r="GIN1" s="109"/>
      <c r="GIO1" s="109"/>
      <c r="GIP1" s="109"/>
      <c r="GIQ1" s="109"/>
      <c r="GIR1" s="109"/>
      <c r="GIS1" s="110"/>
      <c r="GIT1" s="109"/>
      <c r="GIU1" s="109"/>
      <c r="GIV1" s="110"/>
      <c r="GIW1" s="109"/>
      <c r="GIX1" s="109"/>
      <c r="GIY1" s="109"/>
      <c r="GIZ1" s="109"/>
      <c r="GJA1" s="109"/>
      <c r="GJB1" s="109"/>
      <c r="GJC1" s="109"/>
      <c r="GJD1" s="109"/>
      <c r="GJE1" s="109"/>
      <c r="GJF1" s="109"/>
      <c r="GJG1" s="109"/>
      <c r="GJH1" s="110"/>
      <c r="GJI1" s="109"/>
      <c r="GJJ1" s="109"/>
      <c r="GJK1" s="110"/>
      <c r="GJL1" s="109"/>
      <c r="GJM1" s="109"/>
      <c r="GJN1" s="109"/>
      <c r="GJO1" s="109"/>
      <c r="GJP1" s="109"/>
      <c r="GJQ1" s="109"/>
      <c r="GJR1" s="109"/>
      <c r="GJS1" s="109"/>
      <c r="GJT1" s="109"/>
      <c r="GJU1" s="109"/>
      <c r="GJV1" s="109"/>
      <c r="GJW1" s="110"/>
      <c r="GJX1" s="109"/>
      <c r="GJY1" s="109"/>
      <c r="GJZ1" s="110"/>
      <c r="GKA1" s="109"/>
      <c r="GKB1" s="109"/>
      <c r="GKC1" s="109"/>
      <c r="GKD1" s="109"/>
      <c r="GKE1" s="109"/>
      <c r="GKF1" s="109"/>
      <c r="GKG1" s="109"/>
      <c r="GKH1" s="109"/>
      <c r="GKI1" s="109"/>
      <c r="GKJ1" s="109"/>
      <c r="GKK1" s="109"/>
      <c r="GKL1" s="110"/>
      <c r="GKM1" s="109"/>
      <c r="GKN1" s="109"/>
      <c r="GKO1" s="110"/>
      <c r="GKP1" s="109"/>
      <c r="GKQ1" s="109"/>
      <c r="GKR1" s="109"/>
      <c r="GKS1" s="109"/>
      <c r="GKT1" s="109"/>
      <c r="GKU1" s="109"/>
      <c r="GKV1" s="109"/>
      <c r="GKW1" s="109"/>
      <c r="GKX1" s="109"/>
      <c r="GKY1" s="109"/>
      <c r="GKZ1" s="109"/>
      <c r="GLA1" s="110"/>
      <c r="GLB1" s="109"/>
      <c r="GLC1" s="109"/>
      <c r="GLD1" s="110"/>
      <c r="GLE1" s="109"/>
      <c r="GLF1" s="109"/>
      <c r="GLG1" s="109"/>
      <c r="GLH1" s="109"/>
      <c r="GLI1" s="109"/>
      <c r="GLJ1" s="109"/>
      <c r="GLK1" s="109"/>
      <c r="GLL1" s="109"/>
      <c r="GLM1" s="109"/>
      <c r="GLN1" s="109"/>
      <c r="GLO1" s="109"/>
      <c r="GLP1" s="110"/>
      <c r="GLQ1" s="109"/>
      <c r="GLR1" s="109"/>
      <c r="GLS1" s="110"/>
      <c r="GLT1" s="109"/>
      <c r="GLU1" s="109"/>
      <c r="GLV1" s="109"/>
      <c r="GLW1" s="109"/>
      <c r="GLX1" s="109"/>
      <c r="GLY1" s="109"/>
      <c r="GLZ1" s="109"/>
      <c r="GMA1" s="109"/>
      <c r="GMB1" s="109"/>
      <c r="GMC1" s="109"/>
      <c r="GMD1" s="109"/>
      <c r="GME1" s="110"/>
      <c r="GMF1" s="109"/>
      <c r="GMG1" s="109"/>
      <c r="GMH1" s="110"/>
      <c r="GMI1" s="109"/>
      <c r="GMJ1" s="109"/>
      <c r="GMK1" s="109"/>
      <c r="GML1" s="109"/>
      <c r="GMM1" s="109"/>
      <c r="GMN1" s="109"/>
      <c r="GMO1" s="109"/>
      <c r="GMP1" s="109"/>
      <c r="GMQ1" s="109"/>
      <c r="GMR1" s="109"/>
      <c r="GMS1" s="109"/>
      <c r="GMT1" s="110"/>
      <c r="GMU1" s="109"/>
      <c r="GMV1" s="109"/>
      <c r="GMW1" s="110"/>
      <c r="GMX1" s="109"/>
      <c r="GMY1" s="109"/>
      <c r="GMZ1" s="109"/>
      <c r="GNA1" s="109"/>
      <c r="GNB1" s="109"/>
      <c r="GNC1" s="109"/>
      <c r="GND1" s="109"/>
      <c r="GNE1" s="109"/>
      <c r="GNF1" s="109"/>
      <c r="GNG1" s="109"/>
      <c r="GNH1" s="109"/>
      <c r="GNI1" s="110"/>
      <c r="GNJ1" s="109"/>
      <c r="GNK1" s="109"/>
      <c r="GNL1" s="110"/>
      <c r="GNM1" s="109"/>
      <c r="GNN1" s="109"/>
      <c r="GNO1" s="109"/>
      <c r="GNP1" s="109"/>
      <c r="GNQ1" s="109"/>
      <c r="GNR1" s="109"/>
      <c r="GNS1" s="109"/>
      <c r="GNT1" s="109"/>
      <c r="GNU1" s="109"/>
      <c r="GNV1" s="109"/>
      <c r="GNW1" s="109"/>
      <c r="GNX1" s="110"/>
      <c r="GNY1" s="109"/>
      <c r="GNZ1" s="109"/>
      <c r="GOA1" s="110"/>
      <c r="GOB1" s="109"/>
      <c r="GOC1" s="109"/>
      <c r="GOD1" s="109"/>
      <c r="GOE1" s="109"/>
      <c r="GOF1" s="109"/>
      <c r="GOG1" s="109"/>
      <c r="GOH1" s="109"/>
      <c r="GOI1" s="109"/>
      <c r="GOJ1" s="109"/>
      <c r="GOK1" s="109"/>
      <c r="GOL1" s="109"/>
      <c r="GOM1" s="110"/>
      <c r="GON1" s="109"/>
      <c r="GOO1" s="109"/>
      <c r="GOP1" s="110"/>
      <c r="GOQ1" s="109"/>
      <c r="GOR1" s="109"/>
      <c r="GOS1" s="109"/>
      <c r="GOT1" s="109"/>
      <c r="GOU1" s="109"/>
      <c r="GOV1" s="109"/>
      <c r="GOW1" s="109"/>
      <c r="GOX1" s="109"/>
      <c r="GOY1" s="109"/>
      <c r="GOZ1" s="109"/>
      <c r="GPA1" s="109"/>
      <c r="GPB1" s="110"/>
      <c r="GPC1" s="109"/>
      <c r="GPD1" s="109"/>
      <c r="GPE1" s="110"/>
      <c r="GPF1" s="109"/>
      <c r="GPG1" s="109"/>
      <c r="GPH1" s="109"/>
      <c r="GPI1" s="109"/>
      <c r="GPJ1" s="109"/>
      <c r="GPK1" s="109"/>
      <c r="GPL1" s="109"/>
      <c r="GPM1" s="109"/>
      <c r="GPN1" s="109"/>
      <c r="GPO1" s="109"/>
      <c r="GPP1" s="109"/>
      <c r="GPQ1" s="110"/>
      <c r="GPR1" s="109"/>
      <c r="GPS1" s="109"/>
      <c r="GPT1" s="110"/>
      <c r="GPU1" s="109"/>
      <c r="GPV1" s="109"/>
      <c r="GPW1" s="109"/>
      <c r="GPX1" s="109"/>
      <c r="GPY1" s="109"/>
      <c r="GPZ1" s="109"/>
      <c r="GQA1" s="109"/>
      <c r="GQB1" s="109"/>
      <c r="GQC1" s="109"/>
      <c r="GQD1" s="109"/>
      <c r="GQE1" s="109"/>
      <c r="GQF1" s="110"/>
      <c r="GQG1" s="109"/>
      <c r="GQH1" s="109"/>
      <c r="GQI1" s="110"/>
      <c r="GQJ1" s="109"/>
      <c r="GQK1" s="109"/>
      <c r="GQL1" s="109"/>
      <c r="GQM1" s="109"/>
      <c r="GQN1" s="109"/>
      <c r="GQO1" s="109"/>
      <c r="GQP1" s="109"/>
      <c r="GQQ1" s="109"/>
      <c r="GQR1" s="109"/>
      <c r="GQS1" s="109"/>
      <c r="GQT1" s="109"/>
      <c r="GQU1" s="110"/>
      <c r="GQV1" s="109"/>
      <c r="GQW1" s="109"/>
      <c r="GQX1" s="110"/>
      <c r="GQY1" s="109"/>
      <c r="GQZ1" s="109"/>
      <c r="GRA1" s="109"/>
      <c r="GRB1" s="109"/>
      <c r="GRC1" s="109"/>
      <c r="GRD1" s="109"/>
      <c r="GRE1" s="109"/>
      <c r="GRF1" s="109"/>
      <c r="GRG1" s="109"/>
      <c r="GRH1" s="109"/>
      <c r="GRI1" s="109"/>
      <c r="GRJ1" s="110"/>
      <c r="GRK1" s="109"/>
      <c r="GRL1" s="109"/>
      <c r="GRM1" s="110"/>
      <c r="GRN1" s="109"/>
      <c r="GRO1" s="109"/>
      <c r="GRP1" s="109"/>
      <c r="GRQ1" s="109"/>
      <c r="GRR1" s="109"/>
      <c r="GRS1" s="109"/>
      <c r="GRT1" s="109"/>
      <c r="GRU1" s="109"/>
      <c r="GRV1" s="109"/>
      <c r="GRW1" s="109"/>
      <c r="GRX1" s="109"/>
      <c r="GRY1" s="110"/>
      <c r="GRZ1" s="109"/>
      <c r="GSA1" s="109"/>
      <c r="GSB1" s="110"/>
      <c r="GSC1" s="109"/>
      <c r="GSD1" s="109"/>
      <c r="GSE1" s="109"/>
      <c r="GSF1" s="109"/>
      <c r="GSG1" s="109"/>
      <c r="GSH1" s="109"/>
      <c r="GSI1" s="109"/>
      <c r="GSJ1" s="109"/>
      <c r="GSK1" s="109"/>
      <c r="GSL1" s="109"/>
      <c r="GSM1" s="109"/>
      <c r="GSN1" s="110"/>
      <c r="GSO1" s="109"/>
      <c r="GSP1" s="109"/>
      <c r="GSQ1" s="110"/>
      <c r="GSR1" s="109"/>
      <c r="GSS1" s="109"/>
      <c r="GST1" s="109"/>
      <c r="GSU1" s="109"/>
      <c r="GSV1" s="109"/>
      <c r="GSW1" s="109"/>
      <c r="GSX1" s="109"/>
      <c r="GSY1" s="109"/>
      <c r="GSZ1" s="109"/>
      <c r="GTA1" s="109"/>
      <c r="GTB1" s="109"/>
      <c r="GTC1" s="110"/>
      <c r="GTD1" s="109"/>
      <c r="GTE1" s="109"/>
      <c r="GTF1" s="110"/>
      <c r="GTG1" s="109"/>
      <c r="GTH1" s="109"/>
      <c r="GTI1" s="109"/>
      <c r="GTJ1" s="109"/>
      <c r="GTK1" s="109"/>
      <c r="GTL1" s="109"/>
      <c r="GTM1" s="109"/>
      <c r="GTN1" s="109"/>
      <c r="GTO1" s="109"/>
      <c r="GTP1" s="109"/>
      <c r="GTQ1" s="109"/>
      <c r="GTR1" s="110"/>
      <c r="GTS1" s="109"/>
      <c r="GTT1" s="109"/>
      <c r="GTU1" s="110"/>
      <c r="GTV1" s="109"/>
      <c r="GTW1" s="109"/>
      <c r="GTX1" s="109"/>
      <c r="GTY1" s="109"/>
      <c r="GTZ1" s="109"/>
      <c r="GUA1" s="109"/>
      <c r="GUB1" s="109"/>
      <c r="GUC1" s="109"/>
      <c r="GUD1" s="109"/>
      <c r="GUE1" s="109"/>
      <c r="GUF1" s="109"/>
      <c r="GUG1" s="110"/>
      <c r="GUH1" s="109"/>
      <c r="GUI1" s="109"/>
      <c r="GUJ1" s="110"/>
      <c r="GUK1" s="109"/>
      <c r="GUL1" s="109"/>
      <c r="GUM1" s="109"/>
      <c r="GUN1" s="109"/>
      <c r="GUO1" s="109"/>
      <c r="GUP1" s="109"/>
      <c r="GUQ1" s="109"/>
      <c r="GUR1" s="109"/>
      <c r="GUS1" s="109"/>
      <c r="GUT1" s="109"/>
      <c r="GUU1" s="109"/>
      <c r="GUV1" s="110"/>
      <c r="GUW1" s="109"/>
      <c r="GUX1" s="109"/>
      <c r="GUY1" s="110"/>
      <c r="GUZ1" s="109"/>
      <c r="GVA1" s="109"/>
      <c r="GVB1" s="109"/>
      <c r="GVC1" s="109"/>
      <c r="GVD1" s="109"/>
      <c r="GVE1" s="109"/>
      <c r="GVF1" s="109"/>
      <c r="GVG1" s="109"/>
      <c r="GVH1" s="109"/>
      <c r="GVI1" s="109"/>
      <c r="GVJ1" s="109"/>
      <c r="GVK1" s="110"/>
      <c r="GVL1" s="109"/>
      <c r="GVM1" s="109"/>
      <c r="GVN1" s="110"/>
      <c r="GVO1" s="109"/>
      <c r="GVP1" s="109"/>
      <c r="GVQ1" s="109"/>
      <c r="GVR1" s="109"/>
      <c r="GVS1" s="109"/>
      <c r="GVT1" s="109"/>
      <c r="GVU1" s="109"/>
      <c r="GVV1" s="109"/>
      <c r="GVW1" s="109"/>
      <c r="GVX1" s="109"/>
      <c r="GVY1" s="109"/>
      <c r="GVZ1" s="110"/>
      <c r="GWA1" s="109"/>
      <c r="GWB1" s="109"/>
      <c r="GWC1" s="110"/>
      <c r="GWD1" s="109"/>
      <c r="GWE1" s="109"/>
      <c r="GWF1" s="109"/>
      <c r="GWG1" s="109"/>
      <c r="GWH1" s="109"/>
      <c r="GWI1" s="109"/>
      <c r="GWJ1" s="109"/>
      <c r="GWK1" s="109"/>
      <c r="GWL1" s="109"/>
      <c r="GWM1" s="109"/>
      <c r="GWN1" s="109"/>
      <c r="GWO1" s="110"/>
      <c r="GWP1" s="109"/>
      <c r="GWQ1" s="109"/>
      <c r="GWR1" s="110"/>
      <c r="GWS1" s="109"/>
      <c r="GWT1" s="109"/>
      <c r="GWU1" s="109"/>
      <c r="GWV1" s="109"/>
      <c r="GWW1" s="109"/>
      <c r="GWX1" s="109"/>
      <c r="GWY1" s="109"/>
      <c r="GWZ1" s="109"/>
      <c r="GXA1" s="109"/>
      <c r="GXB1" s="109"/>
      <c r="GXC1" s="109"/>
      <c r="GXD1" s="110"/>
      <c r="GXE1" s="109"/>
      <c r="GXF1" s="109"/>
      <c r="GXG1" s="110"/>
      <c r="GXH1" s="109"/>
      <c r="GXI1" s="109"/>
      <c r="GXJ1" s="109"/>
      <c r="GXK1" s="109"/>
      <c r="GXL1" s="109"/>
      <c r="GXM1" s="109"/>
      <c r="GXN1" s="109"/>
      <c r="GXO1" s="109"/>
      <c r="GXP1" s="109"/>
      <c r="GXQ1" s="109"/>
      <c r="GXR1" s="109"/>
      <c r="GXS1" s="110"/>
      <c r="GXT1" s="109"/>
      <c r="GXU1" s="109"/>
      <c r="GXV1" s="110"/>
      <c r="GXW1" s="109"/>
      <c r="GXX1" s="109"/>
      <c r="GXY1" s="109"/>
      <c r="GXZ1" s="109"/>
      <c r="GYA1" s="109"/>
      <c r="GYB1" s="109"/>
      <c r="GYC1" s="109"/>
      <c r="GYD1" s="109"/>
      <c r="GYE1" s="109"/>
      <c r="GYF1" s="109"/>
      <c r="GYG1" s="109"/>
      <c r="GYH1" s="110"/>
      <c r="GYI1" s="109"/>
      <c r="GYJ1" s="109"/>
      <c r="GYK1" s="110"/>
      <c r="GYL1" s="109"/>
      <c r="GYM1" s="109"/>
      <c r="GYN1" s="109"/>
      <c r="GYO1" s="109"/>
      <c r="GYP1" s="109"/>
      <c r="GYQ1" s="109"/>
      <c r="GYR1" s="109"/>
      <c r="GYS1" s="109"/>
      <c r="GYT1" s="109"/>
      <c r="GYU1" s="109"/>
      <c r="GYV1" s="109"/>
      <c r="GYW1" s="110"/>
      <c r="GYX1" s="109"/>
      <c r="GYY1" s="109"/>
      <c r="GYZ1" s="110"/>
      <c r="GZA1" s="109"/>
      <c r="GZB1" s="109"/>
      <c r="GZC1" s="109"/>
      <c r="GZD1" s="109"/>
      <c r="GZE1" s="109"/>
      <c r="GZF1" s="109"/>
      <c r="GZG1" s="109"/>
      <c r="GZH1" s="109"/>
      <c r="GZI1" s="109"/>
      <c r="GZJ1" s="109"/>
      <c r="GZK1" s="109"/>
      <c r="GZL1" s="110"/>
      <c r="GZM1" s="109"/>
      <c r="GZN1" s="109"/>
      <c r="GZO1" s="110"/>
      <c r="GZP1" s="109"/>
      <c r="GZQ1" s="109"/>
      <c r="GZR1" s="109"/>
      <c r="GZS1" s="109"/>
      <c r="GZT1" s="109"/>
      <c r="GZU1" s="109"/>
      <c r="GZV1" s="109"/>
      <c r="GZW1" s="109"/>
      <c r="GZX1" s="109"/>
      <c r="GZY1" s="109"/>
      <c r="GZZ1" s="109"/>
      <c r="HAA1" s="110"/>
      <c r="HAB1" s="109"/>
      <c r="HAC1" s="109"/>
      <c r="HAD1" s="110"/>
      <c r="HAE1" s="109"/>
      <c r="HAF1" s="109"/>
      <c r="HAG1" s="109"/>
      <c r="HAH1" s="109"/>
      <c r="HAI1" s="109"/>
      <c r="HAJ1" s="109"/>
      <c r="HAK1" s="109"/>
      <c r="HAL1" s="109"/>
      <c r="HAM1" s="109"/>
      <c r="HAN1" s="109"/>
      <c r="HAO1" s="109"/>
      <c r="HAP1" s="110"/>
      <c r="HAQ1" s="109"/>
      <c r="HAR1" s="109"/>
      <c r="HAS1" s="110"/>
      <c r="HAT1" s="109"/>
      <c r="HAU1" s="109"/>
      <c r="HAV1" s="109"/>
      <c r="HAW1" s="109"/>
      <c r="HAX1" s="109"/>
      <c r="HAY1" s="109"/>
      <c r="HAZ1" s="109"/>
      <c r="HBA1" s="109"/>
      <c r="HBB1" s="109"/>
      <c r="HBC1" s="109"/>
      <c r="HBD1" s="109"/>
      <c r="HBE1" s="110"/>
      <c r="HBF1" s="109"/>
      <c r="HBG1" s="109"/>
      <c r="HBH1" s="110"/>
      <c r="HBI1" s="109"/>
      <c r="HBJ1" s="109"/>
      <c r="HBK1" s="109"/>
      <c r="HBL1" s="109"/>
      <c r="HBM1" s="109"/>
      <c r="HBN1" s="109"/>
      <c r="HBO1" s="109"/>
      <c r="HBP1" s="109"/>
      <c r="HBQ1" s="109"/>
      <c r="HBR1" s="109"/>
      <c r="HBS1" s="109"/>
      <c r="HBT1" s="110"/>
      <c r="HBU1" s="109"/>
      <c r="HBV1" s="109"/>
      <c r="HBW1" s="110"/>
      <c r="HBX1" s="109"/>
      <c r="HBY1" s="109"/>
      <c r="HBZ1" s="109"/>
      <c r="HCA1" s="109"/>
      <c r="HCB1" s="109"/>
      <c r="HCC1" s="109"/>
      <c r="HCD1" s="109"/>
      <c r="HCE1" s="109"/>
      <c r="HCF1" s="109"/>
      <c r="HCG1" s="109"/>
      <c r="HCH1" s="109"/>
      <c r="HCI1" s="110"/>
      <c r="HCJ1" s="109"/>
      <c r="HCK1" s="109"/>
      <c r="HCL1" s="110"/>
      <c r="HCM1" s="109"/>
      <c r="HCN1" s="109"/>
      <c r="HCO1" s="109"/>
      <c r="HCP1" s="109"/>
      <c r="HCQ1" s="109"/>
      <c r="HCR1" s="109"/>
      <c r="HCS1" s="109"/>
      <c r="HCT1" s="109"/>
      <c r="HCU1" s="109"/>
      <c r="HCV1" s="109"/>
      <c r="HCW1" s="109"/>
      <c r="HCX1" s="110"/>
      <c r="HCY1" s="109"/>
      <c r="HCZ1" s="109"/>
      <c r="HDA1" s="110"/>
      <c r="HDB1" s="109"/>
      <c r="HDC1" s="109"/>
      <c r="HDD1" s="109"/>
      <c r="HDE1" s="109"/>
      <c r="HDF1" s="109"/>
      <c r="HDG1" s="109"/>
      <c r="HDH1" s="109"/>
      <c r="HDI1" s="109"/>
      <c r="HDJ1" s="109"/>
      <c r="HDK1" s="109"/>
      <c r="HDL1" s="109"/>
      <c r="HDM1" s="110"/>
      <c r="HDN1" s="109"/>
      <c r="HDO1" s="109"/>
      <c r="HDP1" s="110"/>
      <c r="HDQ1" s="109"/>
      <c r="HDR1" s="109"/>
      <c r="HDS1" s="109"/>
      <c r="HDT1" s="109"/>
      <c r="HDU1" s="109"/>
      <c r="HDV1" s="109"/>
      <c r="HDW1" s="109"/>
      <c r="HDX1" s="109"/>
      <c r="HDY1" s="109"/>
      <c r="HDZ1" s="109"/>
      <c r="HEA1" s="109"/>
      <c r="HEB1" s="110"/>
      <c r="HEC1" s="109"/>
      <c r="HED1" s="109"/>
      <c r="HEE1" s="110"/>
      <c r="HEF1" s="109"/>
      <c r="HEG1" s="109"/>
      <c r="HEH1" s="109"/>
      <c r="HEI1" s="109"/>
      <c r="HEJ1" s="109"/>
      <c r="HEK1" s="109"/>
      <c r="HEL1" s="109"/>
      <c r="HEM1" s="109"/>
      <c r="HEN1" s="109"/>
      <c r="HEO1" s="109"/>
      <c r="HEP1" s="109"/>
      <c r="HEQ1" s="110"/>
      <c r="HER1" s="109"/>
      <c r="HES1" s="109"/>
      <c r="HET1" s="110"/>
      <c r="HEU1" s="109"/>
      <c r="HEV1" s="109"/>
      <c r="HEW1" s="109"/>
      <c r="HEX1" s="109"/>
      <c r="HEY1" s="109"/>
      <c r="HEZ1" s="109"/>
      <c r="HFA1" s="109"/>
      <c r="HFB1" s="109"/>
      <c r="HFC1" s="109"/>
      <c r="HFD1" s="109"/>
      <c r="HFE1" s="109"/>
      <c r="HFF1" s="110"/>
      <c r="HFG1" s="109"/>
      <c r="HFH1" s="109"/>
      <c r="HFI1" s="110"/>
      <c r="HFJ1" s="109"/>
      <c r="HFK1" s="109"/>
      <c r="HFL1" s="109"/>
      <c r="HFM1" s="109"/>
      <c r="HFN1" s="109"/>
      <c r="HFO1" s="109"/>
      <c r="HFP1" s="109"/>
      <c r="HFQ1" s="109"/>
      <c r="HFR1" s="109"/>
      <c r="HFS1" s="109"/>
      <c r="HFT1" s="109"/>
      <c r="HFU1" s="110"/>
      <c r="HFV1" s="109"/>
      <c r="HFW1" s="109"/>
      <c r="HFX1" s="110"/>
      <c r="HFY1" s="109"/>
      <c r="HFZ1" s="109"/>
      <c r="HGA1" s="109"/>
      <c r="HGB1" s="109"/>
      <c r="HGC1" s="109"/>
      <c r="HGD1" s="109"/>
      <c r="HGE1" s="109"/>
      <c r="HGF1" s="109"/>
      <c r="HGG1" s="109"/>
      <c r="HGH1" s="109"/>
      <c r="HGI1" s="109"/>
      <c r="HGJ1" s="110"/>
      <c r="HGK1" s="109"/>
      <c r="HGL1" s="109"/>
      <c r="HGM1" s="110"/>
      <c r="HGN1" s="109"/>
      <c r="HGO1" s="109"/>
      <c r="HGP1" s="109"/>
      <c r="HGQ1" s="109"/>
      <c r="HGR1" s="109"/>
      <c r="HGS1" s="109"/>
      <c r="HGT1" s="109"/>
      <c r="HGU1" s="109"/>
      <c r="HGV1" s="109"/>
      <c r="HGW1" s="109"/>
      <c r="HGX1" s="109"/>
      <c r="HGY1" s="110"/>
      <c r="HGZ1" s="109"/>
      <c r="HHA1" s="109"/>
      <c r="HHB1" s="110"/>
      <c r="HHC1" s="109"/>
      <c r="HHD1" s="109"/>
      <c r="HHE1" s="109"/>
      <c r="HHF1" s="109"/>
      <c r="HHG1" s="109"/>
      <c r="HHH1" s="109"/>
      <c r="HHI1" s="109"/>
      <c r="HHJ1" s="109"/>
      <c r="HHK1" s="109"/>
      <c r="HHL1" s="109"/>
      <c r="HHM1" s="109"/>
      <c r="HHN1" s="110"/>
      <c r="HHO1" s="109"/>
      <c r="HHP1" s="109"/>
      <c r="HHQ1" s="110"/>
      <c r="HHR1" s="109"/>
      <c r="HHS1" s="109"/>
      <c r="HHT1" s="109"/>
      <c r="HHU1" s="109"/>
      <c r="HHV1" s="109"/>
      <c r="HHW1" s="109"/>
      <c r="HHX1" s="109"/>
      <c r="HHY1" s="109"/>
      <c r="HHZ1" s="109"/>
      <c r="HIA1" s="109"/>
      <c r="HIB1" s="109"/>
      <c r="HIC1" s="110"/>
      <c r="HID1" s="109"/>
      <c r="HIE1" s="109"/>
      <c r="HIF1" s="110"/>
      <c r="HIG1" s="109"/>
      <c r="HIH1" s="109"/>
      <c r="HII1" s="109"/>
      <c r="HIJ1" s="109"/>
      <c r="HIK1" s="109"/>
      <c r="HIL1" s="109"/>
      <c r="HIM1" s="109"/>
      <c r="HIN1" s="109"/>
      <c r="HIO1" s="109"/>
      <c r="HIP1" s="109"/>
      <c r="HIQ1" s="109"/>
      <c r="HIR1" s="110"/>
      <c r="HIS1" s="109"/>
      <c r="HIT1" s="109"/>
      <c r="HIU1" s="110"/>
      <c r="HIV1" s="109"/>
      <c r="HIW1" s="109"/>
      <c r="HIX1" s="109"/>
      <c r="HIY1" s="109"/>
      <c r="HIZ1" s="109"/>
      <c r="HJA1" s="109"/>
      <c r="HJB1" s="109"/>
      <c r="HJC1" s="109"/>
      <c r="HJD1" s="109"/>
      <c r="HJE1" s="109"/>
      <c r="HJF1" s="109"/>
      <c r="HJG1" s="110"/>
      <c r="HJH1" s="109"/>
      <c r="HJI1" s="109"/>
      <c r="HJJ1" s="110"/>
      <c r="HJK1" s="109"/>
      <c r="HJL1" s="109"/>
      <c r="HJM1" s="109"/>
      <c r="HJN1" s="109"/>
      <c r="HJO1" s="109"/>
      <c r="HJP1" s="109"/>
      <c r="HJQ1" s="109"/>
      <c r="HJR1" s="109"/>
      <c r="HJS1" s="109"/>
      <c r="HJT1" s="109"/>
      <c r="HJU1" s="109"/>
      <c r="HJV1" s="110"/>
      <c r="HJW1" s="109"/>
      <c r="HJX1" s="109"/>
      <c r="HJY1" s="110"/>
      <c r="HJZ1" s="109"/>
      <c r="HKA1" s="109"/>
      <c r="HKB1" s="109"/>
      <c r="HKC1" s="109"/>
      <c r="HKD1" s="109"/>
      <c r="HKE1" s="109"/>
      <c r="HKF1" s="109"/>
      <c r="HKG1" s="109"/>
      <c r="HKH1" s="109"/>
      <c r="HKI1" s="109"/>
      <c r="HKJ1" s="109"/>
      <c r="HKK1" s="110"/>
      <c r="HKL1" s="109"/>
      <c r="HKM1" s="109"/>
      <c r="HKN1" s="110"/>
      <c r="HKO1" s="109"/>
      <c r="HKP1" s="109"/>
      <c r="HKQ1" s="109"/>
      <c r="HKR1" s="109"/>
      <c r="HKS1" s="109"/>
      <c r="HKT1" s="109"/>
      <c r="HKU1" s="109"/>
      <c r="HKV1" s="109"/>
      <c r="HKW1" s="109"/>
      <c r="HKX1" s="109"/>
      <c r="HKY1" s="109"/>
      <c r="HKZ1" s="110"/>
      <c r="HLA1" s="109"/>
      <c r="HLB1" s="109"/>
      <c r="HLC1" s="110"/>
      <c r="HLD1" s="109"/>
      <c r="HLE1" s="109"/>
      <c r="HLF1" s="109"/>
      <c r="HLG1" s="109"/>
      <c r="HLH1" s="109"/>
      <c r="HLI1" s="109"/>
      <c r="HLJ1" s="109"/>
      <c r="HLK1" s="109"/>
      <c r="HLL1" s="109"/>
      <c r="HLM1" s="109"/>
      <c r="HLN1" s="109"/>
      <c r="HLO1" s="110"/>
      <c r="HLP1" s="109"/>
      <c r="HLQ1" s="109"/>
      <c r="HLR1" s="110"/>
      <c r="HLS1" s="109"/>
      <c r="HLT1" s="109"/>
      <c r="HLU1" s="109"/>
      <c r="HLV1" s="109"/>
      <c r="HLW1" s="109"/>
      <c r="HLX1" s="109"/>
      <c r="HLY1" s="109"/>
      <c r="HLZ1" s="109"/>
      <c r="HMA1" s="109"/>
      <c r="HMB1" s="109"/>
      <c r="HMC1" s="109"/>
      <c r="HMD1" s="110"/>
      <c r="HME1" s="109"/>
      <c r="HMF1" s="109"/>
      <c r="HMG1" s="110"/>
      <c r="HMH1" s="109"/>
      <c r="HMI1" s="109"/>
      <c r="HMJ1" s="109"/>
      <c r="HMK1" s="109"/>
      <c r="HML1" s="109"/>
      <c r="HMM1" s="109"/>
      <c r="HMN1" s="109"/>
      <c r="HMO1" s="109"/>
      <c r="HMP1" s="109"/>
      <c r="HMQ1" s="109"/>
      <c r="HMR1" s="109"/>
      <c r="HMS1" s="110"/>
      <c r="HMT1" s="109"/>
      <c r="HMU1" s="109"/>
      <c r="HMV1" s="110"/>
      <c r="HMW1" s="109"/>
      <c r="HMX1" s="109"/>
      <c r="HMY1" s="109"/>
      <c r="HMZ1" s="109"/>
      <c r="HNA1" s="109"/>
      <c r="HNB1" s="109"/>
      <c r="HNC1" s="109"/>
      <c r="HND1" s="109"/>
      <c r="HNE1" s="109"/>
      <c r="HNF1" s="109"/>
      <c r="HNG1" s="109"/>
      <c r="HNH1" s="110"/>
      <c r="HNI1" s="109"/>
      <c r="HNJ1" s="109"/>
      <c r="HNK1" s="110"/>
      <c r="HNL1" s="109"/>
      <c r="HNM1" s="109"/>
      <c r="HNN1" s="109"/>
      <c r="HNO1" s="109"/>
      <c r="HNP1" s="109"/>
      <c r="HNQ1" s="109"/>
      <c r="HNR1" s="109"/>
      <c r="HNS1" s="109"/>
      <c r="HNT1" s="109"/>
      <c r="HNU1" s="109"/>
      <c r="HNV1" s="109"/>
      <c r="HNW1" s="110"/>
      <c r="HNX1" s="109"/>
      <c r="HNY1" s="109"/>
      <c r="HNZ1" s="110"/>
      <c r="HOA1" s="109"/>
      <c r="HOB1" s="109"/>
      <c r="HOC1" s="109"/>
      <c r="HOD1" s="109"/>
      <c r="HOE1" s="109"/>
      <c r="HOF1" s="109"/>
      <c r="HOG1" s="109"/>
      <c r="HOH1" s="109"/>
      <c r="HOI1" s="109"/>
      <c r="HOJ1" s="109"/>
      <c r="HOK1" s="109"/>
      <c r="HOL1" s="110"/>
      <c r="HOM1" s="109"/>
      <c r="HON1" s="109"/>
      <c r="HOO1" s="110"/>
      <c r="HOP1" s="109"/>
      <c r="HOQ1" s="109"/>
      <c r="HOR1" s="109"/>
      <c r="HOS1" s="109"/>
      <c r="HOT1" s="109"/>
      <c r="HOU1" s="109"/>
      <c r="HOV1" s="109"/>
      <c r="HOW1" s="109"/>
      <c r="HOX1" s="109"/>
      <c r="HOY1" s="109"/>
      <c r="HOZ1" s="109"/>
      <c r="HPA1" s="110"/>
      <c r="HPB1" s="109"/>
      <c r="HPC1" s="109"/>
      <c r="HPD1" s="110"/>
      <c r="HPE1" s="109"/>
      <c r="HPF1" s="109"/>
      <c r="HPG1" s="109"/>
      <c r="HPH1" s="109"/>
      <c r="HPI1" s="109"/>
      <c r="HPJ1" s="109"/>
      <c r="HPK1" s="109"/>
      <c r="HPL1" s="109"/>
      <c r="HPM1" s="109"/>
      <c r="HPN1" s="109"/>
      <c r="HPO1" s="109"/>
      <c r="HPP1" s="110"/>
      <c r="HPQ1" s="109"/>
      <c r="HPR1" s="109"/>
      <c r="HPS1" s="110"/>
      <c r="HPT1" s="109"/>
      <c r="HPU1" s="109"/>
      <c r="HPV1" s="109"/>
      <c r="HPW1" s="109"/>
      <c r="HPX1" s="109"/>
      <c r="HPY1" s="109"/>
      <c r="HPZ1" s="109"/>
      <c r="HQA1" s="109"/>
      <c r="HQB1" s="109"/>
      <c r="HQC1" s="109"/>
      <c r="HQD1" s="109"/>
      <c r="HQE1" s="110"/>
      <c r="HQF1" s="109"/>
      <c r="HQG1" s="109"/>
      <c r="HQH1" s="110"/>
      <c r="HQI1" s="109"/>
      <c r="HQJ1" s="109"/>
      <c r="HQK1" s="109"/>
      <c r="HQL1" s="109"/>
      <c r="HQM1" s="109"/>
      <c r="HQN1" s="109"/>
      <c r="HQO1" s="109"/>
      <c r="HQP1" s="109"/>
      <c r="HQQ1" s="109"/>
      <c r="HQR1" s="109"/>
      <c r="HQS1" s="109"/>
      <c r="HQT1" s="110"/>
      <c r="HQU1" s="109"/>
      <c r="HQV1" s="109"/>
      <c r="HQW1" s="110"/>
      <c r="HQX1" s="109"/>
      <c r="HQY1" s="109"/>
      <c r="HQZ1" s="109"/>
      <c r="HRA1" s="109"/>
      <c r="HRB1" s="109"/>
      <c r="HRC1" s="109"/>
      <c r="HRD1" s="109"/>
      <c r="HRE1" s="109"/>
      <c r="HRF1" s="109"/>
      <c r="HRG1" s="109"/>
      <c r="HRH1" s="109"/>
      <c r="HRI1" s="110"/>
      <c r="HRJ1" s="109"/>
      <c r="HRK1" s="109"/>
      <c r="HRL1" s="110"/>
      <c r="HRM1" s="109"/>
      <c r="HRN1" s="109"/>
      <c r="HRO1" s="109"/>
      <c r="HRP1" s="109"/>
      <c r="HRQ1" s="109"/>
      <c r="HRR1" s="109"/>
      <c r="HRS1" s="109"/>
      <c r="HRT1" s="109"/>
      <c r="HRU1" s="109"/>
      <c r="HRV1" s="109"/>
      <c r="HRW1" s="109"/>
      <c r="HRX1" s="110"/>
      <c r="HRY1" s="109"/>
      <c r="HRZ1" s="109"/>
      <c r="HSA1" s="110"/>
      <c r="HSB1" s="109"/>
      <c r="HSC1" s="109"/>
      <c r="HSD1" s="109"/>
      <c r="HSE1" s="109"/>
      <c r="HSF1" s="109"/>
      <c r="HSG1" s="109"/>
      <c r="HSH1" s="109"/>
      <c r="HSI1" s="109"/>
      <c r="HSJ1" s="109"/>
      <c r="HSK1" s="109"/>
      <c r="HSL1" s="109"/>
      <c r="HSM1" s="110"/>
      <c r="HSN1" s="109"/>
      <c r="HSO1" s="109"/>
      <c r="HSP1" s="110"/>
      <c r="HSQ1" s="109"/>
      <c r="HSR1" s="109"/>
      <c r="HSS1" s="109"/>
      <c r="HST1" s="109"/>
      <c r="HSU1" s="109"/>
      <c r="HSV1" s="109"/>
      <c r="HSW1" s="109"/>
      <c r="HSX1" s="109"/>
      <c r="HSY1" s="109"/>
      <c r="HSZ1" s="109"/>
      <c r="HTA1" s="109"/>
      <c r="HTB1" s="110"/>
      <c r="HTC1" s="109"/>
      <c r="HTD1" s="109"/>
      <c r="HTE1" s="110"/>
      <c r="HTF1" s="109"/>
      <c r="HTG1" s="109"/>
      <c r="HTH1" s="109"/>
      <c r="HTI1" s="109"/>
      <c r="HTJ1" s="109"/>
      <c r="HTK1" s="109"/>
      <c r="HTL1" s="109"/>
      <c r="HTM1" s="109"/>
      <c r="HTN1" s="109"/>
      <c r="HTO1" s="109"/>
      <c r="HTP1" s="109"/>
      <c r="HTQ1" s="110"/>
      <c r="HTR1" s="109"/>
      <c r="HTS1" s="109"/>
      <c r="HTT1" s="110"/>
      <c r="HTU1" s="109"/>
      <c r="HTV1" s="109"/>
      <c r="HTW1" s="109"/>
      <c r="HTX1" s="109"/>
      <c r="HTY1" s="109"/>
      <c r="HTZ1" s="109"/>
      <c r="HUA1" s="109"/>
      <c r="HUB1" s="109"/>
      <c r="HUC1" s="109"/>
      <c r="HUD1" s="109"/>
      <c r="HUE1" s="109"/>
      <c r="HUF1" s="110"/>
      <c r="HUG1" s="109"/>
      <c r="HUH1" s="109"/>
      <c r="HUI1" s="110"/>
      <c r="HUJ1" s="109"/>
      <c r="HUK1" s="109"/>
      <c r="HUL1" s="109"/>
      <c r="HUM1" s="109"/>
      <c r="HUN1" s="109"/>
      <c r="HUO1" s="109"/>
      <c r="HUP1" s="109"/>
      <c r="HUQ1" s="109"/>
      <c r="HUR1" s="109"/>
      <c r="HUS1" s="109"/>
      <c r="HUT1" s="109"/>
      <c r="HUU1" s="110"/>
      <c r="HUV1" s="109"/>
      <c r="HUW1" s="109"/>
      <c r="HUX1" s="110"/>
      <c r="HUY1" s="109"/>
      <c r="HUZ1" s="109"/>
      <c r="HVA1" s="109"/>
      <c r="HVB1" s="109"/>
      <c r="HVC1" s="109"/>
      <c r="HVD1" s="109"/>
      <c r="HVE1" s="109"/>
      <c r="HVF1" s="109"/>
      <c r="HVG1" s="109"/>
      <c r="HVH1" s="109"/>
      <c r="HVI1" s="109"/>
      <c r="HVJ1" s="110"/>
      <c r="HVK1" s="109"/>
      <c r="HVL1" s="109"/>
      <c r="HVM1" s="110"/>
      <c r="HVN1" s="109"/>
      <c r="HVO1" s="109"/>
      <c r="HVP1" s="109"/>
      <c r="HVQ1" s="109"/>
      <c r="HVR1" s="109"/>
      <c r="HVS1" s="109"/>
      <c r="HVT1" s="109"/>
      <c r="HVU1" s="109"/>
      <c r="HVV1" s="109"/>
      <c r="HVW1" s="109"/>
      <c r="HVX1" s="109"/>
      <c r="HVY1" s="110"/>
      <c r="HVZ1" s="109"/>
      <c r="HWA1" s="109"/>
      <c r="HWB1" s="110"/>
      <c r="HWC1" s="109"/>
      <c r="HWD1" s="109"/>
      <c r="HWE1" s="109"/>
      <c r="HWF1" s="109"/>
      <c r="HWG1" s="109"/>
      <c r="HWH1" s="109"/>
      <c r="HWI1" s="109"/>
      <c r="HWJ1" s="109"/>
      <c r="HWK1" s="109"/>
      <c r="HWL1" s="109"/>
      <c r="HWM1" s="109"/>
      <c r="HWN1" s="110"/>
      <c r="HWO1" s="109"/>
      <c r="HWP1" s="109"/>
      <c r="HWQ1" s="110"/>
      <c r="HWR1" s="109"/>
      <c r="HWS1" s="109"/>
      <c r="HWT1" s="109"/>
      <c r="HWU1" s="109"/>
      <c r="HWV1" s="109"/>
      <c r="HWW1" s="109"/>
      <c r="HWX1" s="109"/>
      <c r="HWY1" s="109"/>
      <c r="HWZ1" s="109"/>
      <c r="HXA1" s="109"/>
      <c r="HXB1" s="109"/>
      <c r="HXC1" s="110"/>
      <c r="HXD1" s="109"/>
      <c r="HXE1" s="109"/>
      <c r="HXF1" s="110"/>
      <c r="HXG1" s="109"/>
      <c r="HXH1" s="109"/>
      <c r="HXI1" s="109"/>
      <c r="HXJ1" s="109"/>
      <c r="HXK1" s="109"/>
      <c r="HXL1" s="109"/>
      <c r="HXM1" s="109"/>
      <c r="HXN1" s="109"/>
      <c r="HXO1" s="109"/>
      <c r="HXP1" s="109"/>
      <c r="HXQ1" s="109"/>
      <c r="HXR1" s="110"/>
      <c r="HXS1" s="109"/>
      <c r="HXT1" s="109"/>
      <c r="HXU1" s="110"/>
      <c r="HXV1" s="109"/>
      <c r="HXW1" s="109"/>
      <c r="HXX1" s="109"/>
      <c r="HXY1" s="109"/>
      <c r="HXZ1" s="109"/>
      <c r="HYA1" s="109"/>
      <c r="HYB1" s="109"/>
      <c r="HYC1" s="109"/>
      <c r="HYD1" s="109"/>
      <c r="HYE1" s="109"/>
      <c r="HYF1" s="109"/>
      <c r="HYG1" s="110"/>
      <c r="HYH1" s="109"/>
      <c r="HYI1" s="109"/>
      <c r="HYJ1" s="110"/>
      <c r="HYK1" s="109"/>
      <c r="HYL1" s="109"/>
      <c r="HYM1" s="109"/>
      <c r="HYN1" s="109"/>
      <c r="HYO1" s="109"/>
      <c r="HYP1" s="109"/>
      <c r="HYQ1" s="109"/>
      <c r="HYR1" s="109"/>
      <c r="HYS1" s="109"/>
      <c r="HYT1" s="109"/>
      <c r="HYU1" s="109"/>
      <c r="HYV1" s="110"/>
      <c r="HYW1" s="109"/>
      <c r="HYX1" s="109"/>
      <c r="HYY1" s="110"/>
      <c r="HYZ1" s="109"/>
      <c r="HZA1" s="109"/>
      <c r="HZB1" s="109"/>
      <c r="HZC1" s="109"/>
      <c r="HZD1" s="109"/>
      <c r="HZE1" s="109"/>
      <c r="HZF1" s="109"/>
      <c r="HZG1" s="109"/>
      <c r="HZH1" s="109"/>
      <c r="HZI1" s="109"/>
      <c r="HZJ1" s="109"/>
      <c r="HZK1" s="110"/>
      <c r="HZL1" s="109"/>
      <c r="HZM1" s="109"/>
      <c r="HZN1" s="110"/>
      <c r="HZO1" s="109"/>
      <c r="HZP1" s="109"/>
      <c r="HZQ1" s="109"/>
      <c r="HZR1" s="109"/>
      <c r="HZS1" s="109"/>
      <c r="HZT1" s="109"/>
      <c r="HZU1" s="109"/>
      <c r="HZV1" s="109"/>
      <c r="HZW1" s="109"/>
      <c r="HZX1" s="109"/>
      <c r="HZY1" s="109"/>
      <c r="HZZ1" s="110"/>
      <c r="IAA1" s="109"/>
      <c r="IAB1" s="109"/>
      <c r="IAC1" s="110"/>
      <c r="IAD1" s="109"/>
      <c r="IAE1" s="109"/>
      <c r="IAF1" s="109"/>
      <c r="IAG1" s="109"/>
      <c r="IAH1" s="109"/>
      <c r="IAI1" s="109"/>
      <c r="IAJ1" s="109"/>
      <c r="IAK1" s="109"/>
      <c r="IAL1" s="109"/>
      <c r="IAM1" s="109"/>
      <c r="IAN1" s="109"/>
      <c r="IAO1" s="110"/>
      <c r="IAP1" s="109"/>
      <c r="IAQ1" s="109"/>
      <c r="IAR1" s="110"/>
      <c r="IAS1" s="109"/>
      <c r="IAT1" s="109"/>
      <c r="IAU1" s="109"/>
      <c r="IAV1" s="109"/>
      <c r="IAW1" s="109"/>
      <c r="IAX1" s="109"/>
      <c r="IAY1" s="109"/>
      <c r="IAZ1" s="109"/>
      <c r="IBA1" s="109"/>
      <c r="IBB1" s="109"/>
      <c r="IBC1" s="109"/>
      <c r="IBD1" s="110"/>
      <c r="IBE1" s="109"/>
      <c r="IBF1" s="109"/>
      <c r="IBG1" s="110"/>
      <c r="IBH1" s="109"/>
      <c r="IBI1" s="109"/>
      <c r="IBJ1" s="109"/>
      <c r="IBK1" s="109"/>
      <c r="IBL1" s="109"/>
      <c r="IBM1" s="109"/>
      <c r="IBN1" s="109"/>
      <c r="IBO1" s="109"/>
      <c r="IBP1" s="109"/>
      <c r="IBQ1" s="109"/>
      <c r="IBR1" s="109"/>
      <c r="IBS1" s="110"/>
      <c r="IBT1" s="109"/>
      <c r="IBU1" s="109"/>
      <c r="IBV1" s="110"/>
      <c r="IBW1" s="109"/>
      <c r="IBX1" s="109"/>
      <c r="IBY1" s="109"/>
      <c r="IBZ1" s="109"/>
      <c r="ICA1" s="109"/>
      <c r="ICB1" s="109"/>
      <c r="ICC1" s="109"/>
      <c r="ICD1" s="109"/>
      <c r="ICE1" s="109"/>
      <c r="ICF1" s="109"/>
      <c r="ICG1" s="109"/>
      <c r="ICH1" s="110"/>
      <c r="ICI1" s="109"/>
      <c r="ICJ1" s="109"/>
      <c r="ICK1" s="110"/>
      <c r="ICL1" s="109"/>
      <c r="ICM1" s="109"/>
      <c r="ICN1" s="109"/>
      <c r="ICO1" s="109"/>
      <c r="ICP1" s="109"/>
      <c r="ICQ1" s="109"/>
      <c r="ICR1" s="109"/>
      <c r="ICS1" s="109"/>
      <c r="ICT1" s="109"/>
      <c r="ICU1" s="109"/>
      <c r="ICV1" s="109"/>
      <c r="ICW1" s="110"/>
      <c r="ICX1" s="109"/>
      <c r="ICY1" s="109"/>
      <c r="ICZ1" s="110"/>
      <c r="IDA1" s="109"/>
      <c r="IDB1" s="109"/>
      <c r="IDC1" s="109"/>
      <c r="IDD1" s="109"/>
      <c r="IDE1" s="109"/>
      <c r="IDF1" s="109"/>
      <c r="IDG1" s="109"/>
      <c r="IDH1" s="109"/>
      <c r="IDI1" s="109"/>
      <c r="IDJ1" s="109"/>
      <c r="IDK1" s="109"/>
      <c r="IDL1" s="110"/>
      <c r="IDM1" s="109"/>
      <c r="IDN1" s="109"/>
      <c r="IDO1" s="110"/>
      <c r="IDP1" s="109"/>
      <c r="IDQ1" s="109"/>
      <c r="IDR1" s="109"/>
      <c r="IDS1" s="109"/>
      <c r="IDT1" s="109"/>
      <c r="IDU1" s="109"/>
      <c r="IDV1" s="109"/>
      <c r="IDW1" s="109"/>
      <c r="IDX1" s="109"/>
      <c r="IDY1" s="109"/>
      <c r="IDZ1" s="109"/>
      <c r="IEA1" s="110"/>
      <c r="IEB1" s="109"/>
      <c r="IEC1" s="109"/>
      <c r="IED1" s="110"/>
      <c r="IEE1" s="109"/>
      <c r="IEF1" s="109"/>
      <c r="IEG1" s="109"/>
      <c r="IEH1" s="109"/>
      <c r="IEI1" s="109"/>
      <c r="IEJ1" s="109"/>
      <c r="IEK1" s="109"/>
      <c r="IEL1" s="109"/>
      <c r="IEM1" s="109"/>
      <c r="IEN1" s="109"/>
      <c r="IEO1" s="109"/>
      <c r="IEP1" s="110"/>
      <c r="IEQ1" s="109"/>
      <c r="IER1" s="109"/>
      <c r="IES1" s="110"/>
      <c r="IET1" s="109"/>
      <c r="IEU1" s="109"/>
      <c r="IEV1" s="109"/>
      <c r="IEW1" s="109"/>
      <c r="IEX1" s="109"/>
      <c r="IEY1" s="109"/>
      <c r="IEZ1" s="109"/>
      <c r="IFA1" s="109"/>
      <c r="IFB1" s="109"/>
      <c r="IFC1" s="109"/>
      <c r="IFD1" s="109"/>
      <c r="IFE1" s="110"/>
      <c r="IFF1" s="109"/>
      <c r="IFG1" s="109"/>
      <c r="IFH1" s="110"/>
      <c r="IFI1" s="109"/>
      <c r="IFJ1" s="109"/>
      <c r="IFK1" s="109"/>
      <c r="IFL1" s="109"/>
      <c r="IFM1" s="109"/>
      <c r="IFN1" s="109"/>
      <c r="IFO1" s="109"/>
      <c r="IFP1" s="109"/>
      <c r="IFQ1" s="109"/>
      <c r="IFR1" s="109"/>
      <c r="IFS1" s="109"/>
      <c r="IFT1" s="110"/>
      <c r="IFU1" s="109"/>
      <c r="IFV1" s="109"/>
      <c r="IFW1" s="110"/>
      <c r="IFX1" s="109"/>
      <c r="IFY1" s="109"/>
      <c r="IFZ1" s="109"/>
      <c r="IGA1" s="109"/>
      <c r="IGB1" s="109"/>
      <c r="IGC1" s="109"/>
      <c r="IGD1" s="109"/>
      <c r="IGE1" s="109"/>
      <c r="IGF1" s="109"/>
      <c r="IGG1" s="109"/>
      <c r="IGH1" s="109"/>
      <c r="IGI1" s="110"/>
      <c r="IGJ1" s="109"/>
      <c r="IGK1" s="109"/>
      <c r="IGL1" s="110"/>
      <c r="IGM1" s="109"/>
      <c r="IGN1" s="109"/>
      <c r="IGO1" s="109"/>
      <c r="IGP1" s="109"/>
      <c r="IGQ1" s="109"/>
      <c r="IGR1" s="109"/>
      <c r="IGS1" s="109"/>
      <c r="IGT1" s="109"/>
      <c r="IGU1" s="109"/>
      <c r="IGV1" s="109"/>
      <c r="IGW1" s="109"/>
      <c r="IGX1" s="110"/>
      <c r="IGY1" s="109"/>
      <c r="IGZ1" s="109"/>
      <c r="IHA1" s="110"/>
      <c r="IHB1" s="109"/>
      <c r="IHC1" s="109"/>
      <c r="IHD1" s="109"/>
      <c r="IHE1" s="109"/>
      <c r="IHF1" s="109"/>
      <c r="IHG1" s="109"/>
      <c r="IHH1" s="109"/>
      <c r="IHI1" s="109"/>
      <c r="IHJ1" s="109"/>
      <c r="IHK1" s="109"/>
      <c r="IHL1" s="109"/>
      <c r="IHM1" s="110"/>
      <c r="IHN1" s="109"/>
      <c r="IHO1" s="109"/>
      <c r="IHP1" s="110"/>
      <c r="IHQ1" s="109"/>
      <c r="IHR1" s="109"/>
      <c r="IHS1" s="109"/>
      <c r="IHT1" s="109"/>
      <c r="IHU1" s="109"/>
      <c r="IHV1" s="109"/>
      <c r="IHW1" s="109"/>
      <c r="IHX1" s="109"/>
      <c r="IHY1" s="109"/>
      <c r="IHZ1" s="109"/>
      <c r="IIA1" s="109"/>
      <c r="IIB1" s="110"/>
      <c r="IIC1" s="109"/>
      <c r="IID1" s="109"/>
      <c r="IIE1" s="110"/>
      <c r="IIF1" s="109"/>
      <c r="IIG1" s="109"/>
      <c r="IIH1" s="109"/>
      <c r="III1" s="109"/>
      <c r="IIJ1" s="109"/>
      <c r="IIK1" s="109"/>
      <c r="IIL1" s="109"/>
      <c r="IIM1" s="109"/>
      <c r="IIN1" s="109"/>
      <c r="IIO1" s="109"/>
      <c r="IIP1" s="109"/>
      <c r="IIQ1" s="110"/>
      <c r="IIR1" s="109"/>
      <c r="IIS1" s="109"/>
      <c r="IIT1" s="110"/>
      <c r="IIU1" s="109"/>
      <c r="IIV1" s="109"/>
      <c r="IIW1" s="109"/>
      <c r="IIX1" s="109"/>
      <c r="IIY1" s="109"/>
      <c r="IIZ1" s="109"/>
      <c r="IJA1" s="109"/>
      <c r="IJB1" s="109"/>
      <c r="IJC1" s="109"/>
      <c r="IJD1" s="109"/>
      <c r="IJE1" s="109"/>
      <c r="IJF1" s="110"/>
      <c r="IJG1" s="109"/>
      <c r="IJH1" s="109"/>
      <c r="IJI1" s="110"/>
      <c r="IJJ1" s="109"/>
      <c r="IJK1" s="109"/>
      <c r="IJL1" s="109"/>
      <c r="IJM1" s="109"/>
      <c r="IJN1" s="109"/>
      <c r="IJO1" s="109"/>
      <c r="IJP1" s="109"/>
      <c r="IJQ1" s="109"/>
      <c r="IJR1" s="109"/>
      <c r="IJS1" s="109"/>
      <c r="IJT1" s="109"/>
      <c r="IJU1" s="110"/>
      <c r="IJV1" s="109"/>
      <c r="IJW1" s="109"/>
      <c r="IJX1" s="110"/>
      <c r="IJY1" s="109"/>
      <c r="IJZ1" s="109"/>
      <c r="IKA1" s="109"/>
      <c r="IKB1" s="109"/>
      <c r="IKC1" s="109"/>
      <c r="IKD1" s="109"/>
      <c r="IKE1" s="109"/>
      <c r="IKF1" s="109"/>
      <c r="IKG1" s="109"/>
      <c r="IKH1" s="109"/>
      <c r="IKI1" s="109"/>
      <c r="IKJ1" s="110"/>
      <c r="IKK1" s="109"/>
      <c r="IKL1" s="109"/>
      <c r="IKM1" s="110"/>
      <c r="IKN1" s="109"/>
      <c r="IKO1" s="109"/>
      <c r="IKP1" s="109"/>
      <c r="IKQ1" s="109"/>
      <c r="IKR1" s="109"/>
      <c r="IKS1" s="109"/>
      <c r="IKT1" s="109"/>
      <c r="IKU1" s="109"/>
      <c r="IKV1" s="109"/>
      <c r="IKW1" s="109"/>
      <c r="IKX1" s="109"/>
      <c r="IKY1" s="110"/>
      <c r="IKZ1" s="109"/>
      <c r="ILA1" s="109"/>
      <c r="ILB1" s="110"/>
      <c r="ILC1" s="109"/>
      <c r="ILD1" s="109"/>
      <c r="ILE1" s="109"/>
      <c r="ILF1" s="109"/>
      <c r="ILG1" s="109"/>
      <c r="ILH1" s="109"/>
      <c r="ILI1" s="109"/>
      <c r="ILJ1" s="109"/>
      <c r="ILK1" s="109"/>
      <c r="ILL1" s="109"/>
      <c r="ILM1" s="109"/>
      <c r="ILN1" s="110"/>
      <c r="ILO1" s="109"/>
      <c r="ILP1" s="109"/>
      <c r="ILQ1" s="110"/>
      <c r="ILR1" s="109"/>
      <c r="ILS1" s="109"/>
      <c r="ILT1" s="109"/>
      <c r="ILU1" s="109"/>
      <c r="ILV1" s="109"/>
      <c r="ILW1" s="109"/>
      <c r="ILX1" s="109"/>
      <c r="ILY1" s="109"/>
      <c r="ILZ1" s="109"/>
      <c r="IMA1" s="109"/>
      <c r="IMB1" s="109"/>
      <c r="IMC1" s="110"/>
      <c r="IMD1" s="109"/>
      <c r="IME1" s="109"/>
      <c r="IMF1" s="110"/>
      <c r="IMG1" s="109"/>
      <c r="IMH1" s="109"/>
      <c r="IMI1" s="109"/>
      <c r="IMJ1" s="109"/>
      <c r="IMK1" s="109"/>
      <c r="IML1" s="109"/>
      <c r="IMM1" s="109"/>
      <c r="IMN1" s="109"/>
      <c r="IMO1" s="109"/>
      <c r="IMP1" s="109"/>
      <c r="IMQ1" s="109"/>
      <c r="IMR1" s="110"/>
      <c r="IMS1" s="109"/>
      <c r="IMT1" s="109"/>
      <c r="IMU1" s="110"/>
      <c r="IMV1" s="109"/>
      <c r="IMW1" s="109"/>
      <c r="IMX1" s="109"/>
      <c r="IMY1" s="109"/>
      <c r="IMZ1" s="109"/>
      <c r="INA1" s="109"/>
      <c r="INB1" s="109"/>
      <c r="INC1" s="109"/>
      <c r="IND1" s="109"/>
      <c r="INE1" s="109"/>
      <c r="INF1" s="109"/>
      <c r="ING1" s="110"/>
      <c r="INH1" s="109"/>
      <c r="INI1" s="109"/>
      <c r="INJ1" s="110"/>
      <c r="INK1" s="109"/>
      <c r="INL1" s="109"/>
      <c r="INM1" s="109"/>
      <c r="INN1" s="109"/>
      <c r="INO1" s="109"/>
      <c r="INP1" s="109"/>
      <c r="INQ1" s="109"/>
      <c r="INR1" s="109"/>
      <c r="INS1" s="109"/>
      <c r="INT1" s="109"/>
      <c r="INU1" s="109"/>
      <c r="INV1" s="110"/>
      <c r="INW1" s="109"/>
      <c r="INX1" s="109"/>
      <c r="INY1" s="110"/>
      <c r="INZ1" s="109"/>
      <c r="IOA1" s="109"/>
      <c r="IOB1" s="109"/>
      <c r="IOC1" s="109"/>
      <c r="IOD1" s="109"/>
      <c r="IOE1" s="109"/>
      <c r="IOF1" s="109"/>
      <c r="IOG1" s="109"/>
      <c r="IOH1" s="109"/>
      <c r="IOI1" s="109"/>
      <c r="IOJ1" s="109"/>
      <c r="IOK1" s="110"/>
      <c r="IOL1" s="109"/>
      <c r="IOM1" s="109"/>
      <c r="ION1" s="110"/>
      <c r="IOO1" s="109"/>
      <c r="IOP1" s="109"/>
      <c r="IOQ1" s="109"/>
      <c r="IOR1" s="109"/>
      <c r="IOS1" s="109"/>
      <c r="IOT1" s="109"/>
      <c r="IOU1" s="109"/>
      <c r="IOV1" s="109"/>
      <c r="IOW1" s="109"/>
      <c r="IOX1" s="109"/>
      <c r="IOY1" s="109"/>
      <c r="IOZ1" s="110"/>
      <c r="IPA1" s="109"/>
      <c r="IPB1" s="109"/>
      <c r="IPC1" s="110"/>
      <c r="IPD1" s="109"/>
      <c r="IPE1" s="109"/>
      <c r="IPF1" s="109"/>
      <c r="IPG1" s="109"/>
      <c r="IPH1" s="109"/>
      <c r="IPI1" s="109"/>
      <c r="IPJ1" s="109"/>
      <c r="IPK1" s="109"/>
      <c r="IPL1" s="109"/>
      <c r="IPM1" s="109"/>
      <c r="IPN1" s="109"/>
      <c r="IPO1" s="110"/>
      <c r="IPP1" s="109"/>
      <c r="IPQ1" s="109"/>
      <c r="IPR1" s="110"/>
      <c r="IPS1" s="109"/>
      <c r="IPT1" s="109"/>
      <c r="IPU1" s="109"/>
      <c r="IPV1" s="109"/>
      <c r="IPW1" s="109"/>
      <c r="IPX1" s="109"/>
      <c r="IPY1" s="109"/>
      <c r="IPZ1" s="109"/>
      <c r="IQA1" s="109"/>
      <c r="IQB1" s="109"/>
      <c r="IQC1" s="109"/>
      <c r="IQD1" s="110"/>
      <c r="IQE1" s="109"/>
      <c r="IQF1" s="109"/>
      <c r="IQG1" s="110"/>
      <c r="IQH1" s="109"/>
      <c r="IQI1" s="109"/>
      <c r="IQJ1" s="109"/>
      <c r="IQK1" s="109"/>
      <c r="IQL1" s="109"/>
      <c r="IQM1" s="109"/>
      <c r="IQN1" s="109"/>
      <c r="IQO1" s="109"/>
      <c r="IQP1" s="109"/>
      <c r="IQQ1" s="109"/>
      <c r="IQR1" s="109"/>
      <c r="IQS1" s="110"/>
      <c r="IQT1" s="109"/>
      <c r="IQU1" s="109"/>
      <c r="IQV1" s="110"/>
      <c r="IQW1" s="109"/>
      <c r="IQX1" s="109"/>
      <c r="IQY1" s="109"/>
      <c r="IQZ1" s="109"/>
      <c r="IRA1" s="109"/>
      <c r="IRB1" s="109"/>
      <c r="IRC1" s="109"/>
      <c r="IRD1" s="109"/>
      <c r="IRE1" s="109"/>
      <c r="IRF1" s="109"/>
      <c r="IRG1" s="109"/>
      <c r="IRH1" s="110"/>
      <c r="IRI1" s="109"/>
      <c r="IRJ1" s="109"/>
      <c r="IRK1" s="110"/>
      <c r="IRL1" s="109"/>
      <c r="IRM1" s="109"/>
      <c r="IRN1" s="109"/>
      <c r="IRO1" s="109"/>
      <c r="IRP1" s="109"/>
      <c r="IRQ1" s="109"/>
      <c r="IRR1" s="109"/>
      <c r="IRS1" s="109"/>
      <c r="IRT1" s="109"/>
      <c r="IRU1" s="109"/>
      <c r="IRV1" s="109"/>
      <c r="IRW1" s="110"/>
      <c r="IRX1" s="109"/>
      <c r="IRY1" s="109"/>
      <c r="IRZ1" s="110"/>
      <c r="ISA1" s="109"/>
      <c r="ISB1" s="109"/>
      <c r="ISC1" s="109"/>
      <c r="ISD1" s="109"/>
      <c r="ISE1" s="109"/>
      <c r="ISF1" s="109"/>
      <c r="ISG1" s="109"/>
      <c r="ISH1" s="109"/>
      <c r="ISI1" s="109"/>
      <c r="ISJ1" s="109"/>
      <c r="ISK1" s="109"/>
      <c r="ISL1" s="110"/>
      <c r="ISM1" s="109"/>
      <c r="ISN1" s="109"/>
      <c r="ISO1" s="110"/>
      <c r="ISP1" s="109"/>
      <c r="ISQ1" s="109"/>
      <c r="ISR1" s="109"/>
      <c r="ISS1" s="109"/>
      <c r="IST1" s="109"/>
      <c r="ISU1" s="109"/>
      <c r="ISV1" s="109"/>
      <c r="ISW1" s="109"/>
      <c r="ISX1" s="109"/>
      <c r="ISY1" s="109"/>
      <c r="ISZ1" s="109"/>
      <c r="ITA1" s="110"/>
      <c r="ITB1" s="109"/>
      <c r="ITC1" s="109"/>
      <c r="ITD1" s="110"/>
      <c r="ITE1" s="109"/>
      <c r="ITF1" s="109"/>
      <c r="ITG1" s="109"/>
      <c r="ITH1" s="109"/>
      <c r="ITI1" s="109"/>
      <c r="ITJ1" s="109"/>
      <c r="ITK1" s="109"/>
      <c r="ITL1" s="109"/>
      <c r="ITM1" s="109"/>
      <c r="ITN1" s="109"/>
      <c r="ITO1" s="109"/>
      <c r="ITP1" s="110"/>
      <c r="ITQ1" s="109"/>
      <c r="ITR1" s="109"/>
      <c r="ITS1" s="110"/>
      <c r="ITT1" s="109"/>
      <c r="ITU1" s="109"/>
      <c r="ITV1" s="109"/>
      <c r="ITW1" s="109"/>
      <c r="ITX1" s="109"/>
      <c r="ITY1" s="109"/>
      <c r="ITZ1" s="109"/>
      <c r="IUA1" s="109"/>
      <c r="IUB1" s="109"/>
      <c r="IUC1" s="109"/>
      <c r="IUD1" s="109"/>
      <c r="IUE1" s="110"/>
      <c r="IUF1" s="109"/>
      <c r="IUG1" s="109"/>
      <c r="IUH1" s="110"/>
      <c r="IUI1" s="109"/>
      <c r="IUJ1" s="109"/>
      <c r="IUK1" s="109"/>
      <c r="IUL1" s="109"/>
      <c r="IUM1" s="109"/>
      <c r="IUN1" s="109"/>
      <c r="IUO1" s="109"/>
      <c r="IUP1" s="109"/>
      <c r="IUQ1" s="109"/>
      <c r="IUR1" s="109"/>
      <c r="IUS1" s="109"/>
      <c r="IUT1" s="110"/>
      <c r="IUU1" s="109"/>
      <c r="IUV1" s="109"/>
      <c r="IUW1" s="110"/>
      <c r="IUX1" s="109"/>
      <c r="IUY1" s="109"/>
      <c r="IUZ1" s="109"/>
      <c r="IVA1" s="109"/>
      <c r="IVB1" s="109"/>
      <c r="IVC1" s="109"/>
      <c r="IVD1" s="109"/>
      <c r="IVE1" s="109"/>
      <c r="IVF1" s="109"/>
      <c r="IVG1" s="109"/>
      <c r="IVH1" s="109"/>
      <c r="IVI1" s="110"/>
      <c r="IVJ1" s="109"/>
      <c r="IVK1" s="109"/>
      <c r="IVL1" s="110"/>
      <c r="IVM1" s="109"/>
      <c r="IVN1" s="109"/>
      <c r="IVO1" s="109"/>
      <c r="IVP1" s="109"/>
      <c r="IVQ1" s="109"/>
      <c r="IVR1" s="109"/>
      <c r="IVS1" s="109"/>
      <c r="IVT1" s="109"/>
      <c r="IVU1" s="109"/>
      <c r="IVV1" s="109"/>
      <c r="IVW1" s="109"/>
      <c r="IVX1" s="110"/>
      <c r="IVY1" s="109"/>
      <c r="IVZ1" s="109"/>
      <c r="IWA1" s="110"/>
      <c r="IWB1" s="109"/>
      <c r="IWC1" s="109"/>
      <c r="IWD1" s="109"/>
      <c r="IWE1" s="109"/>
      <c r="IWF1" s="109"/>
      <c r="IWG1" s="109"/>
      <c r="IWH1" s="109"/>
      <c r="IWI1" s="109"/>
      <c r="IWJ1" s="109"/>
      <c r="IWK1" s="109"/>
      <c r="IWL1" s="109"/>
      <c r="IWM1" s="110"/>
      <c r="IWN1" s="109"/>
      <c r="IWO1" s="109"/>
      <c r="IWP1" s="110"/>
      <c r="IWQ1" s="109"/>
      <c r="IWR1" s="109"/>
      <c r="IWS1" s="109"/>
      <c r="IWT1" s="109"/>
      <c r="IWU1" s="109"/>
      <c r="IWV1" s="109"/>
      <c r="IWW1" s="109"/>
      <c r="IWX1" s="109"/>
      <c r="IWY1" s="109"/>
      <c r="IWZ1" s="109"/>
      <c r="IXA1" s="109"/>
      <c r="IXB1" s="110"/>
      <c r="IXC1" s="109"/>
      <c r="IXD1" s="109"/>
      <c r="IXE1" s="110"/>
      <c r="IXF1" s="109"/>
      <c r="IXG1" s="109"/>
      <c r="IXH1" s="109"/>
      <c r="IXI1" s="109"/>
      <c r="IXJ1" s="109"/>
      <c r="IXK1" s="109"/>
      <c r="IXL1" s="109"/>
      <c r="IXM1" s="109"/>
      <c r="IXN1" s="109"/>
      <c r="IXO1" s="109"/>
      <c r="IXP1" s="109"/>
      <c r="IXQ1" s="110"/>
      <c r="IXR1" s="109"/>
      <c r="IXS1" s="109"/>
      <c r="IXT1" s="110"/>
      <c r="IXU1" s="109"/>
      <c r="IXV1" s="109"/>
      <c r="IXW1" s="109"/>
      <c r="IXX1" s="109"/>
      <c r="IXY1" s="109"/>
      <c r="IXZ1" s="109"/>
      <c r="IYA1" s="109"/>
      <c r="IYB1" s="109"/>
      <c r="IYC1" s="109"/>
      <c r="IYD1" s="109"/>
      <c r="IYE1" s="109"/>
      <c r="IYF1" s="110"/>
      <c r="IYG1" s="109"/>
      <c r="IYH1" s="109"/>
      <c r="IYI1" s="110"/>
      <c r="IYJ1" s="109"/>
      <c r="IYK1" s="109"/>
      <c r="IYL1" s="109"/>
      <c r="IYM1" s="109"/>
      <c r="IYN1" s="109"/>
      <c r="IYO1" s="109"/>
      <c r="IYP1" s="109"/>
      <c r="IYQ1" s="109"/>
      <c r="IYR1" s="109"/>
      <c r="IYS1" s="109"/>
      <c r="IYT1" s="109"/>
      <c r="IYU1" s="110"/>
      <c r="IYV1" s="109"/>
      <c r="IYW1" s="109"/>
      <c r="IYX1" s="110"/>
      <c r="IYY1" s="109"/>
      <c r="IYZ1" s="109"/>
      <c r="IZA1" s="109"/>
      <c r="IZB1" s="109"/>
      <c r="IZC1" s="109"/>
      <c r="IZD1" s="109"/>
      <c r="IZE1" s="109"/>
      <c r="IZF1" s="109"/>
      <c r="IZG1" s="109"/>
      <c r="IZH1" s="109"/>
      <c r="IZI1" s="109"/>
      <c r="IZJ1" s="110"/>
      <c r="IZK1" s="109"/>
      <c r="IZL1" s="109"/>
      <c r="IZM1" s="110"/>
      <c r="IZN1" s="109"/>
      <c r="IZO1" s="109"/>
      <c r="IZP1" s="109"/>
      <c r="IZQ1" s="109"/>
      <c r="IZR1" s="109"/>
      <c r="IZS1" s="109"/>
      <c r="IZT1" s="109"/>
      <c r="IZU1" s="109"/>
      <c r="IZV1" s="109"/>
      <c r="IZW1" s="109"/>
      <c r="IZX1" s="109"/>
      <c r="IZY1" s="110"/>
      <c r="IZZ1" s="109"/>
      <c r="JAA1" s="109"/>
      <c r="JAB1" s="110"/>
      <c r="JAC1" s="109"/>
      <c r="JAD1" s="109"/>
      <c r="JAE1" s="109"/>
      <c r="JAF1" s="109"/>
      <c r="JAG1" s="109"/>
      <c r="JAH1" s="109"/>
      <c r="JAI1" s="109"/>
      <c r="JAJ1" s="109"/>
      <c r="JAK1" s="109"/>
      <c r="JAL1" s="109"/>
      <c r="JAM1" s="109"/>
      <c r="JAN1" s="110"/>
      <c r="JAO1" s="109"/>
      <c r="JAP1" s="109"/>
      <c r="JAQ1" s="110"/>
      <c r="JAR1" s="109"/>
      <c r="JAS1" s="109"/>
      <c r="JAT1" s="109"/>
      <c r="JAU1" s="109"/>
      <c r="JAV1" s="109"/>
      <c r="JAW1" s="109"/>
      <c r="JAX1" s="109"/>
      <c r="JAY1" s="109"/>
      <c r="JAZ1" s="109"/>
      <c r="JBA1" s="109"/>
      <c r="JBB1" s="109"/>
      <c r="JBC1" s="110"/>
      <c r="JBD1" s="109"/>
      <c r="JBE1" s="109"/>
      <c r="JBF1" s="110"/>
      <c r="JBG1" s="109"/>
      <c r="JBH1" s="109"/>
      <c r="JBI1" s="109"/>
      <c r="JBJ1" s="109"/>
      <c r="JBK1" s="109"/>
      <c r="JBL1" s="109"/>
      <c r="JBM1" s="109"/>
      <c r="JBN1" s="109"/>
      <c r="JBO1" s="109"/>
      <c r="JBP1" s="109"/>
      <c r="JBQ1" s="109"/>
      <c r="JBR1" s="110"/>
      <c r="JBS1" s="109"/>
      <c r="JBT1" s="109"/>
      <c r="JBU1" s="110"/>
      <c r="JBV1" s="109"/>
      <c r="JBW1" s="109"/>
      <c r="JBX1" s="109"/>
      <c r="JBY1" s="109"/>
      <c r="JBZ1" s="109"/>
      <c r="JCA1" s="109"/>
      <c r="JCB1" s="109"/>
      <c r="JCC1" s="109"/>
      <c r="JCD1" s="109"/>
      <c r="JCE1" s="109"/>
      <c r="JCF1" s="109"/>
      <c r="JCG1" s="110"/>
      <c r="JCH1" s="109"/>
      <c r="JCI1" s="109"/>
      <c r="JCJ1" s="110"/>
      <c r="JCK1" s="109"/>
      <c r="JCL1" s="109"/>
      <c r="JCM1" s="109"/>
      <c r="JCN1" s="109"/>
      <c r="JCO1" s="109"/>
      <c r="JCP1" s="109"/>
      <c r="JCQ1" s="109"/>
      <c r="JCR1" s="109"/>
      <c r="JCS1" s="109"/>
      <c r="JCT1" s="109"/>
      <c r="JCU1" s="109"/>
      <c r="JCV1" s="110"/>
      <c r="JCW1" s="109"/>
      <c r="JCX1" s="109"/>
      <c r="JCY1" s="110"/>
      <c r="JCZ1" s="109"/>
      <c r="JDA1" s="109"/>
      <c r="JDB1" s="109"/>
      <c r="JDC1" s="109"/>
      <c r="JDD1" s="109"/>
      <c r="JDE1" s="109"/>
      <c r="JDF1" s="109"/>
      <c r="JDG1" s="109"/>
      <c r="JDH1" s="109"/>
      <c r="JDI1" s="109"/>
      <c r="JDJ1" s="109"/>
      <c r="JDK1" s="110"/>
      <c r="JDL1" s="109"/>
      <c r="JDM1" s="109"/>
      <c r="JDN1" s="110"/>
      <c r="JDO1" s="109"/>
      <c r="JDP1" s="109"/>
      <c r="JDQ1" s="109"/>
      <c r="JDR1" s="109"/>
      <c r="JDS1" s="109"/>
      <c r="JDT1" s="109"/>
      <c r="JDU1" s="109"/>
      <c r="JDV1" s="109"/>
      <c r="JDW1" s="109"/>
      <c r="JDX1" s="109"/>
      <c r="JDY1" s="109"/>
      <c r="JDZ1" s="110"/>
      <c r="JEA1" s="109"/>
      <c r="JEB1" s="109"/>
      <c r="JEC1" s="110"/>
      <c r="JED1" s="109"/>
      <c r="JEE1" s="109"/>
      <c r="JEF1" s="109"/>
      <c r="JEG1" s="109"/>
      <c r="JEH1" s="109"/>
      <c r="JEI1" s="109"/>
      <c r="JEJ1" s="109"/>
      <c r="JEK1" s="109"/>
      <c r="JEL1" s="109"/>
      <c r="JEM1" s="109"/>
      <c r="JEN1" s="109"/>
      <c r="JEO1" s="110"/>
      <c r="JEP1" s="109"/>
      <c r="JEQ1" s="109"/>
      <c r="JER1" s="110"/>
      <c r="JES1" s="109"/>
      <c r="JET1" s="109"/>
      <c r="JEU1" s="109"/>
      <c r="JEV1" s="109"/>
      <c r="JEW1" s="109"/>
      <c r="JEX1" s="109"/>
      <c r="JEY1" s="109"/>
      <c r="JEZ1" s="109"/>
      <c r="JFA1" s="109"/>
      <c r="JFB1" s="109"/>
      <c r="JFC1" s="109"/>
      <c r="JFD1" s="110"/>
      <c r="JFE1" s="109"/>
      <c r="JFF1" s="109"/>
      <c r="JFG1" s="110"/>
      <c r="JFH1" s="109"/>
      <c r="JFI1" s="109"/>
      <c r="JFJ1" s="109"/>
      <c r="JFK1" s="109"/>
      <c r="JFL1" s="109"/>
      <c r="JFM1" s="109"/>
      <c r="JFN1" s="109"/>
      <c r="JFO1" s="109"/>
      <c r="JFP1" s="109"/>
      <c r="JFQ1" s="109"/>
      <c r="JFR1" s="109"/>
      <c r="JFS1" s="110"/>
      <c r="JFT1" s="109"/>
      <c r="JFU1" s="109"/>
      <c r="JFV1" s="110"/>
      <c r="JFW1" s="109"/>
      <c r="JFX1" s="109"/>
      <c r="JFY1" s="109"/>
      <c r="JFZ1" s="109"/>
      <c r="JGA1" s="109"/>
      <c r="JGB1" s="109"/>
      <c r="JGC1" s="109"/>
      <c r="JGD1" s="109"/>
      <c r="JGE1" s="109"/>
      <c r="JGF1" s="109"/>
      <c r="JGG1" s="109"/>
      <c r="JGH1" s="110"/>
      <c r="JGI1" s="109"/>
      <c r="JGJ1" s="109"/>
      <c r="JGK1" s="110"/>
      <c r="JGL1" s="109"/>
      <c r="JGM1" s="109"/>
      <c r="JGN1" s="109"/>
      <c r="JGO1" s="109"/>
      <c r="JGP1" s="109"/>
      <c r="JGQ1" s="109"/>
      <c r="JGR1" s="109"/>
      <c r="JGS1" s="109"/>
      <c r="JGT1" s="109"/>
      <c r="JGU1" s="109"/>
      <c r="JGV1" s="109"/>
      <c r="JGW1" s="110"/>
      <c r="JGX1" s="109"/>
      <c r="JGY1" s="109"/>
      <c r="JGZ1" s="110"/>
      <c r="JHA1" s="109"/>
      <c r="JHB1" s="109"/>
      <c r="JHC1" s="109"/>
      <c r="JHD1" s="109"/>
      <c r="JHE1" s="109"/>
      <c r="JHF1" s="109"/>
      <c r="JHG1" s="109"/>
      <c r="JHH1" s="109"/>
      <c r="JHI1" s="109"/>
      <c r="JHJ1" s="109"/>
      <c r="JHK1" s="109"/>
      <c r="JHL1" s="110"/>
      <c r="JHM1" s="109"/>
      <c r="JHN1" s="109"/>
      <c r="JHO1" s="110"/>
      <c r="JHP1" s="109"/>
      <c r="JHQ1" s="109"/>
      <c r="JHR1" s="109"/>
      <c r="JHS1" s="109"/>
      <c r="JHT1" s="109"/>
      <c r="JHU1" s="109"/>
      <c r="JHV1" s="109"/>
      <c r="JHW1" s="109"/>
      <c r="JHX1" s="109"/>
      <c r="JHY1" s="109"/>
      <c r="JHZ1" s="109"/>
      <c r="JIA1" s="110"/>
      <c r="JIB1" s="109"/>
      <c r="JIC1" s="109"/>
      <c r="JID1" s="110"/>
      <c r="JIE1" s="109"/>
      <c r="JIF1" s="109"/>
      <c r="JIG1" s="109"/>
      <c r="JIH1" s="109"/>
      <c r="JII1" s="109"/>
      <c r="JIJ1" s="109"/>
      <c r="JIK1" s="109"/>
      <c r="JIL1" s="109"/>
      <c r="JIM1" s="109"/>
      <c r="JIN1" s="109"/>
      <c r="JIO1" s="109"/>
      <c r="JIP1" s="110"/>
      <c r="JIQ1" s="109"/>
      <c r="JIR1" s="109"/>
      <c r="JIS1" s="110"/>
      <c r="JIT1" s="109"/>
      <c r="JIU1" s="109"/>
      <c r="JIV1" s="109"/>
      <c r="JIW1" s="109"/>
      <c r="JIX1" s="109"/>
      <c r="JIY1" s="109"/>
      <c r="JIZ1" s="109"/>
      <c r="JJA1" s="109"/>
      <c r="JJB1" s="109"/>
      <c r="JJC1" s="109"/>
      <c r="JJD1" s="109"/>
      <c r="JJE1" s="110"/>
      <c r="JJF1" s="109"/>
      <c r="JJG1" s="109"/>
      <c r="JJH1" s="110"/>
      <c r="JJI1" s="109"/>
      <c r="JJJ1" s="109"/>
      <c r="JJK1" s="109"/>
      <c r="JJL1" s="109"/>
      <c r="JJM1" s="109"/>
      <c r="JJN1" s="109"/>
      <c r="JJO1" s="109"/>
      <c r="JJP1" s="109"/>
      <c r="JJQ1" s="109"/>
      <c r="JJR1" s="109"/>
      <c r="JJS1" s="109"/>
      <c r="JJT1" s="110"/>
      <c r="JJU1" s="109"/>
      <c r="JJV1" s="109"/>
      <c r="JJW1" s="110"/>
      <c r="JJX1" s="109"/>
      <c r="JJY1" s="109"/>
      <c r="JJZ1" s="109"/>
      <c r="JKA1" s="109"/>
      <c r="JKB1" s="109"/>
      <c r="JKC1" s="109"/>
      <c r="JKD1" s="109"/>
      <c r="JKE1" s="109"/>
      <c r="JKF1" s="109"/>
      <c r="JKG1" s="109"/>
      <c r="JKH1" s="109"/>
      <c r="JKI1" s="110"/>
      <c r="JKJ1" s="109"/>
      <c r="JKK1" s="109"/>
      <c r="JKL1" s="110"/>
      <c r="JKM1" s="109"/>
      <c r="JKN1" s="109"/>
      <c r="JKO1" s="109"/>
      <c r="JKP1" s="109"/>
      <c r="JKQ1" s="109"/>
      <c r="JKR1" s="109"/>
      <c r="JKS1" s="109"/>
      <c r="JKT1" s="109"/>
      <c r="JKU1" s="109"/>
      <c r="JKV1" s="109"/>
      <c r="JKW1" s="109"/>
      <c r="JKX1" s="110"/>
      <c r="JKY1" s="109"/>
      <c r="JKZ1" s="109"/>
      <c r="JLA1" s="110"/>
      <c r="JLB1" s="109"/>
      <c r="JLC1" s="109"/>
      <c r="JLD1" s="109"/>
      <c r="JLE1" s="109"/>
      <c r="JLF1" s="109"/>
      <c r="JLG1" s="109"/>
      <c r="JLH1" s="109"/>
      <c r="JLI1" s="109"/>
      <c r="JLJ1" s="109"/>
      <c r="JLK1" s="109"/>
      <c r="JLL1" s="109"/>
      <c r="JLM1" s="110"/>
      <c r="JLN1" s="109"/>
      <c r="JLO1" s="109"/>
      <c r="JLP1" s="110"/>
      <c r="JLQ1" s="109"/>
      <c r="JLR1" s="109"/>
      <c r="JLS1" s="109"/>
      <c r="JLT1" s="109"/>
      <c r="JLU1" s="109"/>
      <c r="JLV1" s="109"/>
      <c r="JLW1" s="109"/>
      <c r="JLX1" s="109"/>
      <c r="JLY1" s="109"/>
      <c r="JLZ1" s="109"/>
      <c r="JMA1" s="109"/>
      <c r="JMB1" s="110"/>
      <c r="JMC1" s="109"/>
      <c r="JMD1" s="109"/>
      <c r="JME1" s="110"/>
      <c r="JMF1" s="109"/>
      <c r="JMG1" s="109"/>
      <c r="JMH1" s="109"/>
      <c r="JMI1" s="109"/>
      <c r="JMJ1" s="109"/>
      <c r="JMK1" s="109"/>
      <c r="JML1" s="109"/>
      <c r="JMM1" s="109"/>
      <c r="JMN1" s="109"/>
      <c r="JMO1" s="109"/>
      <c r="JMP1" s="109"/>
      <c r="JMQ1" s="110"/>
      <c r="JMR1" s="109"/>
      <c r="JMS1" s="109"/>
      <c r="JMT1" s="110"/>
      <c r="JMU1" s="109"/>
      <c r="JMV1" s="109"/>
      <c r="JMW1" s="109"/>
      <c r="JMX1" s="109"/>
      <c r="JMY1" s="109"/>
      <c r="JMZ1" s="109"/>
      <c r="JNA1" s="109"/>
      <c r="JNB1" s="109"/>
      <c r="JNC1" s="109"/>
      <c r="JND1" s="109"/>
      <c r="JNE1" s="109"/>
      <c r="JNF1" s="110"/>
      <c r="JNG1" s="109"/>
      <c r="JNH1" s="109"/>
      <c r="JNI1" s="110"/>
      <c r="JNJ1" s="109"/>
      <c r="JNK1" s="109"/>
      <c r="JNL1" s="109"/>
      <c r="JNM1" s="109"/>
      <c r="JNN1" s="109"/>
      <c r="JNO1" s="109"/>
      <c r="JNP1" s="109"/>
      <c r="JNQ1" s="109"/>
      <c r="JNR1" s="109"/>
      <c r="JNS1" s="109"/>
      <c r="JNT1" s="109"/>
      <c r="JNU1" s="110"/>
      <c r="JNV1" s="109"/>
      <c r="JNW1" s="109"/>
      <c r="JNX1" s="110"/>
      <c r="JNY1" s="109"/>
      <c r="JNZ1" s="109"/>
      <c r="JOA1" s="109"/>
      <c r="JOB1" s="109"/>
      <c r="JOC1" s="109"/>
      <c r="JOD1" s="109"/>
      <c r="JOE1" s="109"/>
      <c r="JOF1" s="109"/>
      <c r="JOG1" s="109"/>
      <c r="JOH1" s="109"/>
      <c r="JOI1" s="109"/>
      <c r="JOJ1" s="110"/>
      <c r="JOK1" s="109"/>
      <c r="JOL1" s="109"/>
      <c r="JOM1" s="110"/>
      <c r="JON1" s="109"/>
      <c r="JOO1" s="109"/>
      <c r="JOP1" s="109"/>
      <c r="JOQ1" s="109"/>
      <c r="JOR1" s="109"/>
      <c r="JOS1" s="109"/>
      <c r="JOT1" s="109"/>
      <c r="JOU1" s="109"/>
      <c r="JOV1" s="109"/>
      <c r="JOW1" s="109"/>
      <c r="JOX1" s="109"/>
      <c r="JOY1" s="110"/>
      <c r="JOZ1" s="109"/>
      <c r="JPA1" s="109"/>
      <c r="JPB1" s="110"/>
      <c r="JPC1" s="109"/>
      <c r="JPD1" s="109"/>
      <c r="JPE1" s="109"/>
      <c r="JPF1" s="109"/>
      <c r="JPG1" s="109"/>
      <c r="JPH1" s="109"/>
      <c r="JPI1" s="109"/>
      <c r="JPJ1" s="109"/>
      <c r="JPK1" s="109"/>
      <c r="JPL1" s="109"/>
      <c r="JPM1" s="109"/>
      <c r="JPN1" s="110"/>
      <c r="JPO1" s="109"/>
      <c r="JPP1" s="109"/>
      <c r="JPQ1" s="110"/>
      <c r="JPR1" s="109"/>
      <c r="JPS1" s="109"/>
      <c r="JPT1" s="109"/>
      <c r="JPU1" s="109"/>
      <c r="JPV1" s="109"/>
      <c r="JPW1" s="109"/>
      <c r="JPX1" s="109"/>
      <c r="JPY1" s="109"/>
      <c r="JPZ1" s="109"/>
      <c r="JQA1" s="109"/>
      <c r="JQB1" s="109"/>
      <c r="JQC1" s="110"/>
      <c r="JQD1" s="109"/>
      <c r="JQE1" s="109"/>
      <c r="JQF1" s="110"/>
      <c r="JQG1" s="109"/>
      <c r="JQH1" s="109"/>
      <c r="JQI1" s="109"/>
      <c r="JQJ1" s="109"/>
      <c r="JQK1" s="109"/>
      <c r="JQL1" s="109"/>
      <c r="JQM1" s="109"/>
      <c r="JQN1" s="109"/>
      <c r="JQO1" s="109"/>
      <c r="JQP1" s="109"/>
      <c r="JQQ1" s="109"/>
      <c r="JQR1" s="110"/>
      <c r="JQS1" s="109"/>
      <c r="JQT1" s="109"/>
      <c r="JQU1" s="110"/>
      <c r="JQV1" s="109"/>
      <c r="JQW1" s="109"/>
      <c r="JQX1" s="109"/>
      <c r="JQY1" s="109"/>
      <c r="JQZ1" s="109"/>
      <c r="JRA1" s="109"/>
      <c r="JRB1" s="109"/>
      <c r="JRC1" s="109"/>
      <c r="JRD1" s="109"/>
      <c r="JRE1" s="109"/>
      <c r="JRF1" s="109"/>
      <c r="JRG1" s="110"/>
      <c r="JRH1" s="109"/>
      <c r="JRI1" s="109"/>
      <c r="JRJ1" s="110"/>
      <c r="JRK1" s="109"/>
      <c r="JRL1" s="109"/>
      <c r="JRM1" s="109"/>
      <c r="JRN1" s="109"/>
      <c r="JRO1" s="109"/>
      <c r="JRP1" s="109"/>
      <c r="JRQ1" s="109"/>
      <c r="JRR1" s="109"/>
      <c r="JRS1" s="109"/>
      <c r="JRT1" s="109"/>
      <c r="JRU1" s="109"/>
      <c r="JRV1" s="110"/>
      <c r="JRW1" s="109"/>
      <c r="JRX1" s="109"/>
      <c r="JRY1" s="110"/>
      <c r="JRZ1" s="109"/>
      <c r="JSA1" s="109"/>
      <c r="JSB1" s="109"/>
      <c r="JSC1" s="109"/>
      <c r="JSD1" s="109"/>
      <c r="JSE1" s="109"/>
      <c r="JSF1" s="109"/>
      <c r="JSG1" s="109"/>
      <c r="JSH1" s="109"/>
      <c r="JSI1" s="109"/>
      <c r="JSJ1" s="109"/>
      <c r="JSK1" s="110"/>
      <c r="JSL1" s="109"/>
      <c r="JSM1" s="109"/>
      <c r="JSN1" s="110"/>
      <c r="JSO1" s="109"/>
      <c r="JSP1" s="109"/>
      <c r="JSQ1" s="109"/>
      <c r="JSR1" s="109"/>
      <c r="JSS1" s="109"/>
      <c r="JST1" s="109"/>
      <c r="JSU1" s="109"/>
      <c r="JSV1" s="109"/>
      <c r="JSW1" s="109"/>
      <c r="JSX1" s="109"/>
      <c r="JSY1" s="109"/>
      <c r="JSZ1" s="110"/>
      <c r="JTA1" s="109"/>
      <c r="JTB1" s="109"/>
      <c r="JTC1" s="110"/>
      <c r="JTD1" s="109"/>
      <c r="JTE1" s="109"/>
      <c r="JTF1" s="109"/>
      <c r="JTG1" s="109"/>
      <c r="JTH1" s="109"/>
      <c r="JTI1" s="109"/>
      <c r="JTJ1" s="109"/>
      <c r="JTK1" s="109"/>
      <c r="JTL1" s="109"/>
      <c r="JTM1" s="109"/>
      <c r="JTN1" s="109"/>
      <c r="JTO1" s="110"/>
      <c r="JTP1" s="109"/>
      <c r="JTQ1" s="109"/>
      <c r="JTR1" s="110"/>
      <c r="JTS1" s="109"/>
      <c r="JTT1" s="109"/>
      <c r="JTU1" s="109"/>
      <c r="JTV1" s="109"/>
      <c r="JTW1" s="109"/>
      <c r="JTX1" s="109"/>
      <c r="JTY1" s="109"/>
      <c r="JTZ1" s="109"/>
      <c r="JUA1" s="109"/>
      <c r="JUB1" s="109"/>
      <c r="JUC1" s="109"/>
      <c r="JUD1" s="110"/>
      <c r="JUE1" s="109"/>
      <c r="JUF1" s="109"/>
      <c r="JUG1" s="110"/>
      <c r="JUH1" s="109"/>
      <c r="JUI1" s="109"/>
      <c r="JUJ1" s="109"/>
      <c r="JUK1" s="109"/>
      <c r="JUL1" s="109"/>
      <c r="JUM1" s="109"/>
      <c r="JUN1" s="109"/>
      <c r="JUO1" s="109"/>
      <c r="JUP1" s="109"/>
      <c r="JUQ1" s="109"/>
      <c r="JUR1" s="109"/>
      <c r="JUS1" s="110"/>
      <c r="JUT1" s="109"/>
      <c r="JUU1" s="109"/>
      <c r="JUV1" s="110"/>
      <c r="JUW1" s="109"/>
      <c r="JUX1" s="109"/>
      <c r="JUY1" s="109"/>
      <c r="JUZ1" s="109"/>
      <c r="JVA1" s="109"/>
      <c r="JVB1" s="109"/>
      <c r="JVC1" s="109"/>
      <c r="JVD1" s="109"/>
      <c r="JVE1" s="109"/>
      <c r="JVF1" s="109"/>
      <c r="JVG1" s="109"/>
      <c r="JVH1" s="110"/>
      <c r="JVI1" s="109"/>
      <c r="JVJ1" s="109"/>
      <c r="JVK1" s="110"/>
      <c r="JVL1" s="109"/>
      <c r="JVM1" s="109"/>
      <c r="JVN1" s="109"/>
      <c r="JVO1" s="109"/>
      <c r="JVP1" s="109"/>
      <c r="JVQ1" s="109"/>
      <c r="JVR1" s="109"/>
      <c r="JVS1" s="109"/>
      <c r="JVT1" s="109"/>
      <c r="JVU1" s="109"/>
      <c r="JVV1" s="109"/>
      <c r="JVW1" s="110"/>
      <c r="JVX1" s="109"/>
      <c r="JVY1" s="109"/>
      <c r="JVZ1" s="110"/>
      <c r="JWA1" s="109"/>
      <c r="JWB1" s="109"/>
      <c r="JWC1" s="109"/>
      <c r="JWD1" s="109"/>
      <c r="JWE1" s="109"/>
      <c r="JWF1" s="109"/>
      <c r="JWG1" s="109"/>
      <c r="JWH1" s="109"/>
      <c r="JWI1" s="109"/>
      <c r="JWJ1" s="109"/>
      <c r="JWK1" s="109"/>
      <c r="JWL1" s="110"/>
      <c r="JWM1" s="109"/>
      <c r="JWN1" s="109"/>
      <c r="JWO1" s="110"/>
      <c r="JWP1" s="109"/>
      <c r="JWQ1" s="109"/>
      <c r="JWR1" s="109"/>
      <c r="JWS1" s="109"/>
      <c r="JWT1" s="109"/>
      <c r="JWU1" s="109"/>
      <c r="JWV1" s="109"/>
      <c r="JWW1" s="109"/>
      <c r="JWX1" s="109"/>
      <c r="JWY1" s="109"/>
      <c r="JWZ1" s="109"/>
      <c r="JXA1" s="110"/>
      <c r="JXB1" s="109"/>
      <c r="JXC1" s="109"/>
      <c r="JXD1" s="110"/>
      <c r="JXE1" s="109"/>
      <c r="JXF1" s="109"/>
      <c r="JXG1" s="109"/>
      <c r="JXH1" s="109"/>
      <c r="JXI1" s="109"/>
      <c r="JXJ1" s="109"/>
      <c r="JXK1" s="109"/>
      <c r="JXL1" s="109"/>
      <c r="JXM1" s="109"/>
      <c r="JXN1" s="109"/>
      <c r="JXO1" s="109"/>
      <c r="JXP1" s="110"/>
      <c r="JXQ1" s="109"/>
      <c r="JXR1" s="109"/>
      <c r="JXS1" s="110"/>
      <c r="JXT1" s="109"/>
      <c r="JXU1" s="109"/>
      <c r="JXV1" s="109"/>
      <c r="JXW1" s="109"/>
      <c r="JXX1" s="109"/>
      <c r="JXY1" s="109"/>
      <c r="JXZ1" s="109"/>
      <c r="JYA1" s="109"/>
      <c r="JYB1" s="109"/>
      <c r="JYC1" s="109"/>
      <c r="JYD1" s="109"/>
      <c r="JYE1" s="110"/>
      <c r="JYF1" s="109"/>
      <c r="JYG1" s="109"/>
      <c r="JYH1" s="110"/>
      <c r="JYI1" s="109"/>
      <c r="JYJ1" s="109"/>
      <c r="JYK1" s="109"/>
      <c r="JYL1" s="109"/>
      <c r="JYM1" s="109"/>
      <c r="JYN1" s="109"/>
      <c r="JYO1" s="109"/>
      <c r="JYP1" s="109"/>
      <c r="JYQ1" s="109"/>
      <c r="JYR1" s="109"/>
      <c r="JYS1" s="109"/>
      <c r="JYT1" s="110"/>
      <c r="JYU1" s="109"/>
      <c r="JYV1" s="109"/>
      <c r="JYW1" s="110"/>
      <c r="JYX1" s="109"/>
      <c r="JYY1" s="109"/>
      <c r="JYZ1" s="109"/>
      <c r="JZA1" s="109"/>
      <c r="JZB1" s="109"/>
      <c r="JZC1" s="109"/>
      <c r="JZD1" s="109"/>
      <c r="JZE1" s="109"/>
      <c r="JZF1" s="109"/>
      <c r="JZG1" s="109"/>
      <c r="JZH1" s="109"/>
      <c r="JZI1" s="110"/>
      <c r="JZJ1" s="109"/>
      <c r="JZK1" s="109"/>
      <c r="JZL1" s="110"/>
      <c r="JZM1" s="109"/>
      <c r="JZN1" s="109"/>
      <c r="JZO1" s="109"/>
      <c r="JZP1" s="109"/>
      <c r="JZQ1" s="109"/>
      <c r="JZR1" s="109"/>
      <c r="JZS1" s="109"/>
      <c r="JZT1" s="109"/>
      <c r="JZU1" s="109"/>
      <c r="JZV1" s="109"/>
      <c r="JZW1" s="109"/>
      <c r="JZX1" s="110"/>
      <c r="JZY1" s="109"/>
      <c r="JZZ1" s="109"/>
      <c r="KAA1" s="110"/>
      <c r="KAB1" s="109"/>
      <c r="KAC1" s="109"/>
      <c r="KAD1" s="109"/>
      <c r="KAE1" s="109"/>
      <c r="KAF1" s="109"/>
      <c r="KAG1" s="109"/>
      <c r="KAH1" s="109"/>
      <c r="KAI1" s="109"/>
      <c r="KAJ1" s="109"/>
      <c r="KAK1" s="109"/>
      <c r="KAL1" s="109"/>
      <c r="KAM1" s="110"/>
      <c r="KAN1" s="109"/>
      <c r="KAO1" s="109"/>
      <c r="KAP1" s="110"/>
      <c r="KAQ1" s="109"/>
      <c r="KAR1" s="109"/>
      <c r="KAS1" s="109"/>
      <c r="KAT1" s="109"/>
      <c r="KAU1" s="109"/>
      <c r="KAV1" s="109"/>
      <c r="KAW1" s="109"/>
      <c r="KAX1" s="109"/>
      <c r="KAY1" s="109"/>
      <c r="KAZ1" s="109"/>
      <c r="KBA1" s="109"/>
      <c r="KBB1" s="110"/>
      <c r="KBC1" s="109"/>
      <c r="KBD1" s="109"/>
      <c r="KBE1" s="110"/>
      <c r="KBF1" s="109"/>
      <c r="KBG1" s="109"/>
      <c r="KBH1" s="109"/>
      <c r="KBI1" s="109"/>
      <c r="KBJ1" s="109"/>
      <c r="KBK1" s="109"/>
      <c r="KBL1" s="109"/>
      <c r="KBM1" s="109"/>
      <c r="KBN1" s="109"/>
      <c r="KBO1" s="109"/>
      <c r="KBP1" s="109"/>
      <c r="KBQ1" s="110"/>
      <c r="KBR1" s="109"/>
      <c r="KBS1" s="109"/>
      <c r="KBT1" s="110"/>
      <c r="KBU1" s="109"/>
      <c r="KBV1" s="109"/>
      <c r="KBW1" s="109"/>
      <c r="KBX1" s="109"/>
      <c r="KBY1" s="109"/>
      <c r="KBZ1" s="109"/>
      <c r="KCA1" s="109"/>
      <c r="KCB1" s="109"/>
      <c r="KCC1" s="109"/>
      <c r="KCD1" s="109"/>
      <c r="KCE1" s="109"/>
      <c r="KCF1" s="110"/>
      <c r="KCG1" s="109"/>
      <c r="KCH1" s="109"/>
      <c r="KCI1" s="110"/>
      <c r="KCJ1" s="109"/>
      <c r="KCK1" s="109"/>
      <c r="KCL1" s="109"/>
      <c r="KCM1" s="109"/>
      <c r="KCN1" s="109"/>
      <c r="KCO1" s="109"/>
      <c r="KCP1" s="109"/>
      <c r="KCQ1" s="109"/>
      <c r="KCR1" s="109"/>
      <c r="KCS1" s="109"/>
      <c r="KCT1" s="109"/>
      <c r="KCU1" s="110"/>
      <c r="KCV1" s="109"/>
      <c r="KCW1" s="109"/>
      <c r="KCX1" s="110"/>
      <c r="KCY1" s="109"/>
      <c r="KCZ1" s="109"/>
      <c r="KDA1" s="109"/>
      <c r="KDB1" s="109"/>
      <c r="KDC1" s="109"/>
      <c r="KDD1" s="109"/>
      <c r="KDE1" s="109"/>
      <c r="KDF1" s="109"/>
      <c r="KDG1" s="109"/>
      <c r="KDH1" s="109"/>
      <c r="KDI1" s="109"/>
      <c r="KDJ1" s="110"/>
      <c r="KDK1" s="109"/>
      <c r="KDL1" s="109"/>
      <c r="KDM1" s="110"/>
      <c r="KDN1" s="109"/>
      <c r="KDO1" s="109"/>
      <c r="KDP1" s="109"/>
      <c r="KDQ1" s="109"/>
      <c r="KDR1" s="109"/>
      <c r="KDS1" s="109"/>
      <c r="KDT1" s="109"/>
      <c r="KDU1" s="109"/>
      <c r="KDV1" s="109"/>
      <c r="KDW1" s="109"/>
      <c r="KDX1" s="109"/>
      <c r="KDY1" s="110"/>
      <c r="KDZ1" s="109"/>
      <c r="KEA1" s="109"/>
      <c r="KEB1" s="110"/>
      <c r="KEC1" s="109"/>
      <c r="KED1" s="109"/>
      <c r="KEE1" s="109"/>
      <c r="KEF1" s="109"/>
      <c r="KEG1" s="109"/>
      <c r="KEH1" s="109"/>
      <c r="KEI1" s="109"/>
      <c r="KEJ1" s="109"/>
      <c r="KEK1" s="109"/>
      <c r="KEL1" s="109"/>
      <c r="KEM1" s="109"/>
      <c r="KEN1" s="110"/>
      <c r="KEO1" s="109"/>
      <c r="KEP1" s="109"/>
      <c r="KEQ1" s="110"/>
      <c r="KER1" s="109"/>
      <c r="KES1" s="109"/>
      <c r="KET1" s="109"/>
      <c r="KEU1" s="109"/>
      <c r="KEV1" s="109"/>
      <c r="KEW1" s="109"/>
      <c r="KEX1" s="109"/>
      <c r="KEY1" s="109"/>
      <c r="KEZ1" s="109"/>
      <c r="KFA1" s="109"/>
      <c r="KFB1" s="109"/>
      <c r="KFC1" s="110"/>
      <c r="KFD1" s="109"/>
      <c r="KFE1" s="109"/>
      <c r="KFF1" s="110"/>
      <c r="KFG1" s="109"/>
      <c r="KFH1" s="109"/>
      <c r="KFI1" s="109"/>
      <c r="KFJ1" s="109"/>
      <c r="KFK1" s="109"/>
      <c r="KFL1" s="109"/>
      <c r="KFM1" s="109"/>
      <c r="KFN1" s="109"/>
      <c r="KFO1" s="109"/>
      <c r="KFP1" s="109"/>
      <c r="KFQ1" s="109"/>
      <c r="KFR1" s="110"/>
      <c r="KFS1" s="109"/>
      <c r="KFT1" s="109"/>
      <c r="KFU1" s="110"/>
      <c r="KFV1" s="109"/>
      <c r="KFW1" s="109"/>
      <c r="KFX1" s="109"/>
      <c r="KFY1" s="109"/>
      <c r="KFZ1" s="109"/>
      <c r="KGA1" s="109"/>
      <c r="KGB1" s="109"/>
      <c r="KGC1" s="109"/>
      <c r="KGD1" s="109"/>
      <c r="KGE1" s="109"/>
      <c r="KGF1" s="109"/>
      <c r="KGG1" s="110"/>
      <c r="KGH1" s="109"/>
      <c r="KGI1" s="109"/>
      <c r="KGJ1" s="110"/>
      <c r="KGK1" s="109"/>
      <c r="KGL1" s="109"/>
      <c r="KGM1" s="109"/>
      <c r="KGN1" s="109"/>
      <c r="KGO1" s="109"/>
      <c r="KGP1" s="109"/>
      <c r="KGQ1" s="109"/>
      <c r="KGR1" s="109"/>
      <c r="KGS1" s="109"/>
      <c r="KGT1" s="109"/>
      <c r="KGU1" s="109"/>
      <c r="KGV1" s="110"/>
      <c r="KGW1" s="109"/>
      <c r="KGX1" s="109"/>
      <c r="KGY1" s="110"/>
      <c r="KGZ1" s="109"/>
      <c r="KHA1" s="109"/>
      <c r="KHB1" s="109"/>
      <c r="KHC1" s="109"/>
      <c r="KHD1" s="109"/>
      <c r="KHE1" s="109"/>
      <c r="KHF1" s="109"/>
      <c r="KHG1" s="109"/>
      <c r="KHH1" s="109"/>
      <c r="KHI1" s="109"/>
      <c r="KHJ1" s="109"/>
      <c r="KHK1" s="110"/>
      <c r="KHL1" s="109"/>
      <c r="KHM1" s="109"/>
      <c r="KHN1" s="110"/>
      <c r="KHO1" s="109"/>
      <c r="KHP1" s="109"/>
      <c r="KHQ1" s="109"/>
      <c r="KHR1" s="109"/>
      <c r="KHS1" s="109"/>
      <c r="KHT1" s="109"/>
      <c r="KHU1" s="109"/>
      <c r="KHV1" s="109"/>
      <c r="KHW1" s="109"/>
      <c r="KHX1" s="109"/>
      <c r="KHY1" s="109"/>
      <c r="KHZ1" s="110"/>
      <c r="KIA1" s="109"/>
      <c r="KIB1" s="109"/>
      <c r="KIC1" s="110"/>
      <c r="KID1" s="109"/>
      <c r="KIE1" s="109"/>
      <c r="KIF1" s="109"/>
      <c r="KIG1" s="109"/>
      <c r="KIH1" s="109"/>
      <c r="KII1" s="109"/>
      <c r="KIJ1" s="109"/>
      <c r="KIK1" s="109"/>
      <c r="KIL1" s="109"/>
      <c r="KIM1" s="109"/>
      <c r="KIN1" s="109"/>
      <c r="KIO1" s="110"/>
      <c r="KIP1" s="109"/>
      <c r="KIQ1" s="109"/>
      <c r="KIR1" s="110"/>
      <c r="KIS1" s="109"/>
      <c r="KIT1" s="109"/>
      <c r="KIU1" s="109"/>
      <c r="KIV1" s="109"/>
      <c r="KIW1" s="109"/>
      <c r="KIX1" s="109"/>
      <c r="KIY1" s="109"/>
      <c r="KIZ1" s="109"/>
      <c r="KJA1" s="109"/>
      <c r="KJB1" s="109"/>
      <c r="KJC1" s="109"/>
      <c r="KJD1" s="110"/>
      <c r="KJE1" s="109"/>
      <c r="KJF1" s="109"/>
      <c r="KJG1" s="110"/>
      <c r="KJH1" s="109"/>
      <c r="KJI1" s="109"/>
      <c r="KJJ1" s="109"/>
      <c r="KJK1" s="109"/>
      <c r="KJL1" s="109"/>
      <c r="KJM1" s="109"/>
      <c r="KJN1" s="109"/>
      <c r="KJO1" s="109"/>
      <c r="KJP1" s="109"/>
      <c r="KJQ1" s="109"/>
      <c r="KJR1" s="109"/>
      <c r="KJS1" s="110"/>
      <c r="KJT1" s="109"/>
      <c r="KJU1" s="109"/>
      <c r="KJV1" s="110"/>
      <c r="KJW1" s="109"/>
      <c r="KJX1" s="109"/>
      <c r="KJY1" s="109"/>
      <c r="KJZ1" s="109"/>
      <c r="KKA1" s="109"/>
      <c r="KKB1" s="109"/>
      <c r="KKC1" s="109"/>
      <c r="KKD1" s="109"/>
      <c r="KKE1" s="109"/>
      <c r="KKF1" s="109"/>
      <c r="KKG1" s="109"/>
      <c r="KKH1" s="110"/>
      <c r="KKI1" s="109"/>
      <c r="KKJ1" s="109"/>
      <c r="KKK1" s="110"/>
      <c r="KKL1" s="109"/>
      <c r="KKM1" s="109"/>
      <c r="KKN1" s="109"/>
      <c r="KKO1" s="109"/>
      <c r="KKP1" s="109"/>
      <c r="KKQ1" s="109"/>
      <c r="KKR1" s="109"/>
      <c r="KKS1" s="109"/>
      <c r="KKT1" s="109"/>
      <c r="KKU1" s="109"/>
      <c r="KKV1" s="109"/>
      <c r="KKW1" s="110"/>
      <c r="KKX1" s="109"/>
      <c r="KKY1" s="109"/>
      <c r="KKZ1" s="110"/>
      <c r="KLA1" s="109"/>
      <c r="KLB1" s="109"/>
      <c r="KLC1" s="109"/>
      <c r="KLD1" s="109"/>
      <c r="KLE1" s="109"/>
      <c r="KLF1" s="109"/>
      <c r="KLG1" s="109"/>
      <c r="KLH1" s="109"/>
      <c r="KLI1" s="109"/>
      <c r="KLJ1" s="109"/>
      <c r="KLK1" s="109"/>
      <c r="KLL1" s="110"/>
      <c r="KLM1" s="109"/>
      <c r="KLN1" s="109"/>
      <c r="KLO1" s="110"/>
      <c r="KLP1" s="109"/>
      <c r="KLQ1" s="109"/>
      <c r="KLR1" s="109"/>
      <c r="KLS1" s="109"/>
      <c r="KLT1" s="109"/>
      <c r="KLU1" s="109"/>
      <c r="KLV1" s="109"/>
      <c r="KLW1" s="109"/>
      <c r="KLX1" s="109"/>
      <c r="KLY1" s="109"/>
      <c r="KLZ1" s="109"/>
      <c r="KMA1" s="110"/>
      <c r="KMB1" s="109"/>
      <c r="KMC1" s="109"/>
      <c r="KMD1" s="110"/>
      <c r="KME1" s="109"/>
      <c r="KMF1" s="109"/>
      <c r="KMG1" s="109"/>
      <c r="KMH1" s="109"/>
      <c r="KMI1" s="109"/>
      <c r="KMJ1" s="109"/>
      <c r="KMK1" s="109"/>
      <c r="KML1" s="109"/>
      <c r="KMM1" s="109"/>
      <c r="KMN1" s="109"/>
      <c r="KMO1" s="109"/>
      <c r="KMP1" s="110"/>
      <c r="KMQ1" s="109"/>
      <c r="KMR1" s="109"/>
      <c r="KMS1" s="110"/>
      <c r="KMT1" s="109"/>
      <c r="KMU1" s="109"/>
      <c r="KMV1" s="109"/>
      <c r="KMW1" s="109"/>
      <c r="KMX1" s="109"/>
      <c r="KMY1" s="109"/>
      <c r="KMZ1" s="109"/>
      <c r="KNA1" s="109"/>
      <c r="KNB1" s="109"/>
      <c r="KNC1" s="109"/>
      <c r="KND1" s="109"/>
      <c r="KNE1" s="110"/>
      <c r="KNF1" s="109"/>
      <c r="KNG1" s="109"/>
      <c r="KNH1" s="110"/>
      <c r="KNI1" s="109"/>
      <c r="KNJ1" s="109"/>
      <c r="KNK1" s="109"/>
      <c r="KNL1" s="109"/>
      <c r="KNM1" s="109"/>
      <c r="KNN1" s="109"/>
      <c r="KNO1" s="109"/>
      <c r="KNP1" s="109"/>
      <c r="KNQ1" s="109"/>
      <c r="KNR1" s="109"/>
      <c r="KNS1" s="109"/>
      <c r="KNT1" s="110"/>
      <c r="KNU1" s="109"/>
      <c r="KNV1" s="109"/>
      <c r="KNW1" s="110"/>
      <c r="KNX1" s="109"/>
      <c r="KNY1" s="109"/>
      <c r="KNZ1" s="109"/>
      <c r="KOA1" s="109"/>
      <c r="KOB1" s="109"/>
      <c r="KOC1" s="109"/>
      <c r="KOD1" s="109"/>
      <c r="KOE1" s="109"/>
      <c r="KOF1" s="109"/>
      <c r="KOG1" s="109"/>
      <c r="KOH1" s="109"/>
      <c r="KOI1" s="110"/>
      <c r="KOJ1" s="109"/>
      <c r="KOK1" s="109"/>
      <c r="KOL1" s="110"/>
      <c r="KOM1" s="109"/>
      <c r="KON1" s="109"/>
      <c r="KOO1" s="109"/>
      <c r="KOP1" s="109"/>
      <c r="KOQ1" s="109"/>
      <c r="KOR1" s="109"/>
      <c r="KOS1" s="109"/>
      <c r="KOT1" s="109"/>
      <c r="KOU1" s="109"/>
      <c r="KOV1" s="109"/>
      <c r="KOW1" s="109"/>
      <c r="KOX1" s="110"/>
      <c r="KOY1" s="109"/>
      <c r="KOZ1" s="109"/>
      <c r="KPA1" s="110"/>
      <c r="KPB1" s="109"/>
      <c r="KPC1" s="109"/>
      <c r="KPD1" s="109"/>
      <c r="KPE1" s="109"/>
      <c r="KPF1" s="109"/>
      <c r="KPG1" s="109"/>
      <c r="KPH1" s="109"/>
      <c r="KPI1" s="109"/>
      <c r="KPJ1" s="109"/>
      <c r="KPK1" s="109"/>
      <c r="KPL1" s="109"/>
      <c r="KPM1" s="110"/>
      <c r="KPN1" s="109"/>
      <c r="KPO1" s="109"/>
      <c r="KPP1" s="110"/>
      <c r="KPQ1" s="109"/>
      <c r="KPR1" s="109"/>
      <c r="KPS1" s="109"/>
      <c r="KPT1" s="109"/>
      <c r="KPU1" s="109"/>
      <c r="KPV1" s="109"/>
      <c r="KPW1" s="109"/>
      <c r="KPX1" s="109"/>
      <c r="KPY1" s="109"/>
      <c r="KPZ1" s="109"/>
      <c r="KQA1" s="109"/>
      <c r="KQB1" s="110"/>
      <c r="KQC1" s="109"/>
      <c r="KQD1" s="109"/>
      <c r="KQE1" s="110"/>
      <c r="KQF1" s="109"/>
      <c r="KQG1" s="109"/>
      <c r="KQH1" s="109"/>
      <c r="KQI1" s="109"/>
      <c r="KQJ1" s="109"/>
      <c r="KQK1" s="109"/>
      <c r="KQL1" s="109"/>
      <c r="KQM1" s="109"/>
      <c r="KQN1" s="109"/>
      <c r="KQO1" s="109"/>
      <c r="KQP1" s="109"/>
      <c r="KQQ1" s="110"/>
      <c r="KQR1" s="109"/>
      <c r="KQS1" s="109"/>
      <c r="KQT1" s="110"/>
      <c r="KQU1" s="109"/>
      <c r="KQV1" s="109"/>
      <c r="KQW1" s="109"/>
      <c r="KQX1" s="109"/>
      <c r="KQY1" s="109"/>
      <c r="KQZ1" s="109"/>
      <c r="KRA1" s="109"/>
      <c r="KRB1" s="109"/>
      <c r="KRC1" s="109"/>
      <c r="KRD1" s="109"/>
      <c r="KRE1" s="109"/>
      <c r="KRF1" s="110"/>
      <c r="KRG1" s="109"/>
      <c r="KRH1" s="109"/>
      <c r="KRI1" s="110"/>
      <c r="KRJ1" s="109"/>
      <c r="KRK1" s="109"/>
      <c r="KRL1" s="109"/>
      <c r="KRM1" s="109"/>
      <c r="KRN1" s="109"/>
      <c r="KRO1" s="109"/>
      <c r="KRP1" s="109"/>
      <c r="KRQ1" s="109"/>
      <c r="KRR1" s="109"/>
      <c r="KRS1" s="109"/>
      <c r="KRT1" s="109"/>
      <c r="KRU1" s="110"/>
      <c r="KRV1" s="109"/>
      <c r="KRW1" s="109"/>
      <c r="KRX1" s="110"/>
      <c r="KRY1" s="109"/>
      <c r="KRZ1" s="109"/>
      <c r="KSA1" s="109"/>
      <c r="KSB1" s="109"/>
      <c r="KSC1" s="109"/>
      <c r="KSD1" s="109"/>
      <c r="KSE1" s="109"/>
      <c r="KSF1" s="109"/>
      <c r="KSG1" s="109"/>
      <c r="KSH1" s="109"/>
      <c r="KSI1" s="109"/>
      <c r="KSJ1" s="110"/>
      <c r="KSK1" s="109"/>
      <c r="KSL1" s="109"/>
      <c r="KSM1" s="110"/>
      <c r="KSN1" s="109"/>
      <c r="KSO1" s="109"/>
      <c r="KSP1" s="109"/>
      <c r="KSQ1" s="109"/>
      <c r="KSR1" s="109"/>
      <c r="KSS1" s="109"/>
      <c r="KST1" s="109"/>
      <c r="KSU1" s="109"/>
      <c r="KSV1" s="109"/>
      <c r="KSW1" s="109"/>
      <c r="KSX1" s="109"/>
      <c r="KSY1" s="110"/>
      <c r="KSZ1" s="109"/>
      <c r="KTA1" s="109"/>
      <c r="KTB1" s="110"/>
      <c r="KTC1" s="109"/>
      <c r="KTD1" s="109"/>
      <c r="KTE1" s="109"/>
      <c r="KTF1" s="109"/>
      <c r="KTG1" s="109"/>
      <c r="KTH1" s="109"/>
      <c r="KTI1" s="109"/>
      <c r="KTJ1" s="109"/>
      <c r="KTK1" s="109"/>
      <c r="KTL1" s="109"/>
      <c r="KTM1" s="109"/>
      <c r="KTN1" s="110"/>
      <c r="KTO1" s="109"/>
      <c r="KTP1" s="109"/>
      <c r="KTQ1" s="110"/>
      <c r="KTR1" s="109"/>
      <c r="KTS1" s="109"/>
      <c r="KTT1" s="109"/>
      <c r="KTU1" s="109"/>
      <c r="KTV1" s="109"/>
      <c r="KTW1" s="109"/>
      <c r="KTX1" s="109"/>
      <c r="KTY1" s="109"/>
      <c r="KTZ1" s="109"/>
      <c r="KUA1" s="109"/>
      <c r="KUB1" s="109"/>
      <c r="KUC1" s="110"/>
      <c r="KUD1" s="109"/>
      <c r="KUE1" s="109"/>
      <c r="KUF1" s="110"/>
      <c r="KUG1" s="109"/>
      <c r="KUH1" s="109"/>
      <c r="KUI1" s="109"/>
      <c r="KUJ1" s="109"/>
      <c r="KUK1" s="109"/>
      <c r="KUL1" s="109"/>
      <c r="KUM1" s="109"/>
      <c r="KUN1" s="109"/>
      <c r="KUO1" s="109"/>
      <c r="KUP1" s="109"/>
      <c r="KUQ1" s="109"/>
      <c r="KUR1" s="110"/>
      <c r="KUS1" s="109"/>
      <c r="KUT1" s="109"/>
      <c r="KUU1" s="110"/>
      <c r="KUV1" s="109"/>
      <c r="KUW1" s="109"/>
      <c r="KUX1" s="109"/>
      <c r="KUY1" s="109"/>
      <c r="KUZ1" s="109"/>
      <c r="KVA1" s="109"/>
      <c r="KVB1" s="109"/>
      <c r="KVC1" s="109"/>
      <c r="KVD1" s="109"/>
      <c r="KVE1" s="109"/>
      <c r="KVF1" s="109"/>
      <c r="KVG1" s="110"/>
      <c r="KVH1" s="109"/>
      <c r="KVI1" s="109"/>
      <c r="KVJ1" s="110"/>
      <c r="KVK1" s="109"/>
      <c r="KVL1" s="109"/>
      <c r="KVM1" s="109"/>
      <c r="KVN1" s="109"/>
      <c r="KVO1" s="109"/>
      <c r="KVP1" s="109"/>
      <c r="KVQ1" s="109"/>
      <c r="KVR1" s="109"/>
      <c r="KVS1" s="109"/>
      <c r="KVT1" s="109"/>
      <c r="KVU1" s="109"/>
      <c r="KVV1" s="110"/>
      <c r="KVW1" s="109"/>
      <c r="KVX1" s="109"/>
      <c r="KVY1" s="110"/>
      <c r="KVZ1" s="109"/>
      <c r="KWA1" s="109"/>
      <c r="KWB1" s="109"/>
      <c r="KWC1" s="109"/>
      <c r="KWD1" s="109"/>
      <c r="KWE1" s="109"/>
      <c r="KWF1" s="109"/>
      <c r="KWG1" s="109"/>
      <c r="KWH1" s="109"/>
      <c r="KWI1" s="109"/>
      <c r="KWJ1" s="109"/>
      <c r="KWK1" s="110"/>
      <c r="KWL1" s="109"/>
      <c r="KWM1" s="109"/>
      <c r="KWN1" s="110"/>
      <c r="KWO1" s="109"/>
      <c r="KWP1" s="109"/>
      <c r="KWQ1" s="109"/>
      <c r="KWR1" s="109"/>
      <c r="KWS1" s="109"/>
      <c r="KWT1" s="109"/>
      <c r="KWU1" s="109"/>
      <c r="KWV1" s="109"/>
      <c r="KWW1" s="109"/>
      <c r="KWX1" s="109"/>
      <c r="KWY1" s="109"/>
      <c r="KWZ1" s="110"/>
      <c r="KXA1" s="109"/>
      <c r="KXB1" s="109"/>
      <c r="KXC1" s="110"/>
      <c r="KXD1" s="109"/>
      <c r="KXE1" s="109"/>
      <c r="KXF1" s="109"/>
      <c r="KXG1" s="109"/>
      <c r="KXH1" s="109"/>
      <c r="KXI1" s="109"/>
      <c r="KXJ1" s="109"/>
      <c r="KXK1" s="109"/>
      <c r="KXL1" s="109"/>
      <c r="KXM1" s="109"/>
      <c r="KXN1" s="109"/>
      <c r="KXO1" s="110"/>
      <c r="KXP1" s="109"/>
      <c r="KXQ1" s="109"/>
      <c r="KXR1" s="110"/>
      <c r="KXS1" s="109"/>
      <c r="KXT1" s="109"/>
      <c r="KXU1" s="109"/>
      <c r="KXV1" s="109"/>
      <c r="KXW1" s="109"/>
      <c r="KXX1" s="109"/>
      <c r="KXY1" s="109"/>
      <c r="KXZ1" s="109"/>
      <c r="KYA1" s="109"/>
      <c r="KYB1" s="109"/>
      <c r="KYC1" s="109"/>
      <c r="KYD1" s="110"/>
      <c r="KYE1" s="109"/>
      <c r="KYF1" s="109"/>
      <c r="KYG1" s="110"/>
      <c r="KYH1" s="109"/>
      <c r="KYI1" s="109"/>
      <c r="KYJ1" s="109"/>
      <c r="KYK1" s="109"/>
      <c r="KYL1" s="109"/>
      <c r="KYM1" s="109"/>
      <c r="KYN1" s="109"/>
      <c r="KYO1" s="109"/>
      <c r="KYP1" s="109"/>
      <c r="KYQ1" s="109"/>
      <c r="KYR1" s="109"/>
      <c r="KYS1" s="110"/>
      <c r="KYT1" s="109"/>
      <c r="KYU1" s="109"/>
      <c r="KYV1" s="110"/>
      <c r="KYW1" s="109"/>
      <c r="KYX1" s="109"/>
      <c r="KYY1" s="109"/>
      <c r="KYZ1" s="109"/>
      <c r="KZA1" s="109"/>
      <c r="KZB1" s="109"/>
      <c r="KZC1" s="109"/>
      <c r="KZD1" s="109"/>
      <c r="KZE1" s="109"/>
      <c r="KZF1" s="109"/>
      <c r="KZG1" s="109"/>
      <c r="KZH1" s="110"/>
      <c r="KZI1" s="109"/>
      <c r="KZJ1" s="109"/>
      <c r="KZK1" s="110"/>
      <c r="KZL1" s="109"/>
      <c r="KZM1" s="109"/>
      <c r="KZN1" s="109"/>
      <c r="KZO1" s="109"/>
      <c r="KZP1" s="109"/>
      <c r="KZQ1" s="109"/>
      <c r="KZR1" s="109"/>
      <c r="KZS1" s="109"/>
      <c r="KZT1" s="109"/>
      <c r="KZU1" s="109"/>
      <c r="KZV1" s="109"/>
      <c r="KZW1" s="110"/>
      <c r="KZX1" s="109"/>
      <c r="KZY1" s="109"/>
      <c r="KZZ1" s="110"/>
      <c r="LAA1" s="109"/>
      <c r="LAB1" s="109"/>
      <c r="LAC1" s="109"/>
      <c r="LAD1" s="109"/>
      <c r="LAE1" s="109"/>
      <c r="LAF1" s="109"/>
      <c r="LAG1" s="109"/>
      <c r="LAH1" s="109"/>
      <c r="LAI1" s="109"/>
      <c r="LAJ1" s="109"/>
      <c r="LAK1" s="109"/>
      <c r="LAL1" s="110"/>
      <c r="LAM1" s="109"/>
      <c r="LAN1" s="109"/>
      <c r="LAO1" s="110"/>
      <c r="LAP1" s="109"/>
      <c r="LAQ1" s="109"/>
      <c r="LAR1" s="109"/>
      <c r="LAS1" s="109"/>
      <c r="LAT1" s="109"/>
      <c r="LAU1" s="109"/>
      <c r="LAV1" s="109"/>
      <c r="LAW1" s="109"/>
      <c r="LAX1" s="109"/>
      <c r="LAY1" s="109"/>
      <c r="LAZ1" s="109"/>
      <c r="LBA1" s="110"/>
      <c r="LBB1" s="109"/>
      <c r="LBC1" s="109"/>
      <c r="LBD1" s="110"/>
      <c r="LBE1" s="109"/>
      <c r="LBF1" s="109"/>
      <c r="LBG1" s="109"/>
      <c r="LBH1" s="109"/>
      <c r="LBI1" s="109"/>
      <c r="LBJ1" s="109"/>
      <c r="LBK1" s="109"/>
      <c r="LBL1" s="109"/>
      <c r="LBM1" s="109"/>
      <c r="LBN1" s="109"/>
      <c r="LBO1" s="109"/>
      <c r="LBP1" s="110"/>
      <c r="LBQ1" s="109"/>
      <c r="LBR1" s="109"/>
      <c r="LBS1" s="110"/>
      <c r="LBT1" s="109"/>
      <c r="LBU1" s="109"/>
      <c r="LBV1" s="109"/>
      <c r="LBW1" s="109"/>
      <c r="LBX1" s="109"/>
      <c r="LBY1" s="109"/>
      <c r="LBZ1" s="109"/>
      <c r="LCA1" s="109"/>
      <c r="LCB1" s="109"/>
      <c r="LCC1" s="109"/>
      <c r="LCD1" s="109"/>
      <c r="LCE1" s="110"/>
      <c r="LCF1" s="109"/>
      <c r="LCG1" s="109"/>
      <c r="LCH1" s="110"/>
      <c r="LCI1" s="109"/>
      <c r="LCJ1" s="109"/>
      <c r="LCK1" s="109"/>
      <c r="LCL1" s="109"/>
      <c r="LCM1" s="109"/>
      <c r="LCN1" s="109"/>
      <c r="LCO1" s="109"/>
      <c r="LCP1" s="109"/>
      <c r="LCQ1" s="109"/>
      <c r="LCR1" s="109"/>
      <c r="LCS1" s="109"/>
      <c r="LCT1" s="110"/>
      <c r="LCU1" s="109"/>
      <c r="LCV1" s="109"/>
      <c r="LCW1" s="110"/>
      <c r="LCX1" s="109"/>
      <c r="LCY1" s="109"/>
      <c r="LCZ1" s="109"/>
      <c r="LDA1" s="109"/>
      <c r="LDB1" s="109"/>
      <c r="LDC1" s="109"/>
      <c r="LDD1" s="109"/>
      <c r="LDE1" s="109"/>
      <c r="LDF1" s="109"/>
      <c r="LDG1" s="109"/>
      <c r="LDH1" s="109"/>
      <c r="LDI1" s="110"/>
      <c r="LDJ1" s="109"/>
      <c r="LDK1" s="109"/>
      <c r="LDL1" s="110"/>
      <c r="LDM1" s="109"/>
      <c r="LDN1" s="109"/>
      <c r="LDO1" s="109"/>
      <c r="LDP1" s="109"/>
      <c r="LDQ1" s="109"/>
      <c r="LDR1" s="109"/>
      <c r="LDS1" s="109"/>
      <c r="LDT1" s="109"/>
      <c r="LDU1" s="109"/>
      <c r="LDV1" s="109"/>
      <c r="LDW1" s="109"/>
      <c r="LDX1" s="110"/>
      <c r="LDY1" s="109"/>
      <c r="LDZ1" s="109"/>
      <c r="LEA1" s="110"/>
      <c r="LEB1" s="109"/>
      <c r="LEC1" s="109"/>
      <c r="LED1" s="109"/>
      <c r="LEE1" s="109"/>
      <c r="LEF1" s="109"/>
      <c r="LEG1" s="109"/>
      <c r="LEH1" s="109"/>
      <c r="LEI1" s="109"/>
      <c r="LEJ1" s="109"/>
      <c r="LEK1" s="109"/>
      <c r="LEL1" s="109"/>
      <c r="LEM1" s="110"/>
      <c r="LEN1" s="109"/>
      <c r="LEO1" s="109"/>
      <c r="LEP1" s="110"/>
      <c r="LEQ1" s="109"/>
      <c r="LER1" s="109"/>
      <c r="LES1" s="109"/>
      <c r="LET1" s="109"/>
      <c r="LEU1" s="109"/>
      <c r="LEV1" s="109"/>
      <c r="LEW1" s="109"/>
      <c r="LEX1" s="109"/>
      <c r="LEY1" s="109"/>
      <c r="LEZ1" s="109"/>
      <c r="LFA1" s="109"/>
      <c r="LFB1" s="110"/>
      <c r="LFC1" s="109"/>
      <c r="LFD1" s="109"/>
      <c r="LFE1" s="110"/>
      <c r="LFF1" s="109"/>
      <c r="LFG1" s="109"/>
      <c r="LFH1" s="109"/>
      <c r="LFI1" s="109"/>
      <c r="LFJ1" s="109"/>
      <c r="LFK1" s="109"/>
      <c r="LFL1" s="109"/>
      <c r="LFM1" s="109"/>
      <c r="LFN1" s="109"/>
      <c r="LFO1" s="109"/>
      <c r="LFP1" s="109"/>
      <c r="LFQ1" s="110"/>
      <c r="LFR1" s="109"/>
      <c r="LFS1" s="109"/>
      <c r="LFT1" s="110"/>
      <c r="LFU1" s="109"/>
      <c r="LFV1" s="109"/>
      <c r="LFW1" s="109"/>
      <c r="LFX1" s="109"/>
      <c r="LFY1" s="109"/>
      <c r="LFZ1" s="109"/>
      <c r="LGA1" s="109"/>
      <c r="LGB1" s="109"/>
      <c r="LGC1" s="109"/>
      <c r="LGD1" s="109"/>
      <c r="LGE1" s="109"/>
      <c r="LGF1" s="110"/>
      <c r="LGG1" s="109"/>
      <c r="LGH1" s="109"/>
      <c r="LGI1" s="110"/>
      <c r="LGJ1" s="109"/>
      <c r="LGK1" s="109"/>
      <c r="LGL1" s="109"/>
      <c r="LGM1" s="109"/>
      <c r="LGN1" s="109"/>
      <c r="LGO1" s="109"/>
      <c r="LGP1" s="109"/>
      <c r="LGQ1" s="109"/>
      <c r="LGR1" s="109"/>
      <c r="LGS1" s="109"/>
      <c r="LGT1" s="109"/>
      <c r="LGU1" s="110"/>
      <c r="LGV1" s="109"/>
      <c r="LGW1" s="109"/>
      <c r="LGX1" s="110"/>
      <c r="LGY1" s="109"/>
      <c r="LGZ1" s="109"/>
      <c r="LHA1" s="109"/>
      <c r="LHB1" s="109"/>
      <c r="LHC1" s="109"/>
      <c r="LHD1" s="109"/>
      <c r="LHE1" s="109"/>
      <c r="LHF1" s="109"/>
      <c r="LHG1" s="109"/>
      <c r="LHH1" s="109"/>
      <c r="LHI1" s="109"/>
      <c r="LHJ1" s="110"/>
      <c r="LHK1" s="109"/>
      <c r="LHL1" s="109"/>
      <c r="LHM1" s="110"/>
      <c r="LHN1" s="109"/>
      <c r="LHO1" s="109"/>
      <c r="LHP1" s="109"/>
      <c r="LHQ1" s="109"/>
      <c r="LHR1" s="109"/>
      <c r="LHS1" s="109"/>
      <c r="LHT1" s="109"/>
      <c r="LHU1" s="109"/>
      <c r="LHV1" s="109"/>
      <c r="LHW1" s="109"/>
      <c r="LHX1" s="109"/>
      <c r="LHY1" s="110"/>
      <c r="LHZ1" s="109"/>
      <c r="LIA1" s="109"/>
      <c r="LIB1" s="110"/>
      <c r="LIC1" s="109"/>
      <c r="LID1" s="109"/>
      <c r="LIE1" s="109"/>
      <c r="LIF1" s="109"/>
      <c r="LIG1" s="109"/>
      <c r="LIH1" s="109"/>
      <c r="LII1" s="109"/>
      <c r="LIJ1" s="109"/>
      <c r="LIK1" s="109"/>
      <c r="LIL1" s="109"/>
      <c r="LIM1" s="109"/>
      <c r="LIN1" s="110"/>
      <c r="LIO1" s="109"/>
      <c r="LIP1" s="109"/>
      <c r="LIQ1" s="110"/>
      <c r="LIR1" s="109"/>
      <c r="LIS1" s="109"/>
      <c r="LIT1" s="109"/>
      <c r="LIU1" s="109"/>
      <c r="LIV1" s="109"/>
      <c r="LIW1" s="109"/>
      <c r="LIX1" s="109"/>
      <c r="LIY1" s="109"/>
      <c r="LIZ1" s="109"/>
      <c r="LJA1" s="109"/>
      <c r="LJB1" s="109"/>
      <c r="LJC1" s="110"/>
      <c r="LJD1" s="109"/>
      <c r="LJE1" s="109"/>
      <c r="LJF1" s="110"/>
      <c r="LJG1" s="109"/>
      <c r="LJH1" s="109"/>
      <c r="LJI1" s="109"/>
      <c r="LJJ1" s="109"/>
      <c r="LJK1" s="109"/>
      <c r="LJL1" s="109"/>
      <c r="LJM1" s="109"/>
      <c r="LJN1" s="109"/>
      <c r="LJO1" s="109"/>
      <c r="LJP1" s="109"/>
      <c r="LJQ1" s="109"/>
      <c r="LJR1" s="110"/>
      <c r="LJS1" s="109"/>
      <c r="LJT1" s="109"/>
      <c r="LJU1" s="110"/>
      <c r="LJV1" s="109"/>
      <c r="LJW1" s="109"/>
      <c r="LJX1" s="109"/>
      <c r="LJY1" s="109"/>
      <c r="LJZ1" s="109"/>
      <c r="LKA1" s="109"/>
      <c r="LKB1" s="109"/>
      <c r="LKC1" s="109"/>
      <c r="LKD1" s="109"/>
      <c r="LKE1" s="109"/>
      <c r="LKF1" s="109"/>
      <c r="LKG1" s="110"/>
      <c r="LKH1" s="109"/>
      <c r="LKI1" s="109"/>
      <c r="LKJ1" s="110"/>
      <c r="LKK1" s="109"/>
      <c r="LKL1" s="109"/>
      <c r="LKM1" s="109"/>
      <c r="LKN1" s="109"/>
      <c r="LKO1" s="109"/>
      <c r="LKP1" s="109"/>
      <c r="LKQ1" s="109"/>
      <c r="LKR1" s="109"/>
      <c r="LKS1" s="109"/>
      <c r="LKT1" s="109"/>
      <c r="LKU1" s="109"/>
      <c r="LKV1" s="110"/>
      <c r="LKW1" s="109"/>
      <c r="LKX1" s="109"/>
      <c r="LKY1" s="110"/>
      <c r="LKZ1" s="109"/>
      <c r="LLA1" s="109"/>
      <c r="LLB1" s="109"/>
      <c r="LLC1" s="109"/>
      <c r="LLD1" s="109"/>
      <c r="LLE1" s="109"/>
      <c r="LLF1" s="109"/>
      <c r="LLG1" s="109"/>
      <c r="LLH1" s="109"/>
      <c r="LLI1" s="109"/>
      <c r="LLJ1" s="109"/>
      <c r="LLK1" s="110"/>
      <c r="LLL1" s="109"/>
      <c r="LLM1" s="109"/>
      <c r="LLN1" s="110"/>
      <c r="LLO1" s="109"/>
      <c r="LLP1" s="109"/>
      <c r="LLQ1" s="109"/>
      <c r="LLR1" s="109"/>
      <c r="LLS1" s="109"/>
      <c r="LLT1" s="109"/>
      <c r="LLU1" s="109"/>
      <c r="LLV1" s="109"/>
      <c r="LLW1" s="109"/>
      <c r="LLX1" s="109"/>
      <c r="LLY1" s="109"/>
      <c r="LLZ1" s="110"/>
      <c r="LMA1" s="109"/>
      <c r="LMB1" s="109"/>
      <c r="LMC1" s="110"/>
      <c r="LMD1" s="109"/>
      <c r="LME1" s="109"/>
      <c r="LMF1" s="109"/>
      <c r="LMG1" s="109"/>
      <c r="LMH1" s="109"/>
      <c r="LMI1" s="109"/>
      <c r="LMJ1" s="109"/>
      <c r="LMK1" s="109"/>
      <c r="LML1" s="109"/>
      <c r="LMM1" s="109"/>
      <c r="LMN1" s="109"/>
      <c r="LMO1" s="110"/>
      <c r="LMP1" s="109"/>
      <c r="LMQ1" s="109"/>
      <c r="LMR1" s="110"/>
      <c r="LMS1" s="109"/>
      <c r="LMT1" s="109"/>
      <c r="LMU1" s="109"/>
      <c r="LMV1" s="109"/>
      <c r="LMW1" s="109"/>
      <c r="LMX1" s="109"/>
      <c r="LMY1" s="109"/>
      <c r="LMZ1" s="109"/>
      <c r="LNA1" s="109"/>
      <c r="LNB1" s="109"/>
      <c r="LNC1" s="109"/>
      <c r="LND1" s="110"/>
      <c r="LNE1" s="109"/>
      <c r="LNF1" s="109"/>
      <c r="LNG1" s="110"/>
      <c r="LNH1" s="109"/>
      <c r="LNI1" s="109"/>
      <c r="LNJ1" s="109"/>
      <c r="LNK1" s="109"/>
      <c r="LNL1" s="109"/>
      <c r="LNM1" s="109"/>
      <c r="LNN1" s="109"/>
      <c r="LNO1" s="109"/>
      <c r="LNP1" s="109"/>
      <c r="LNQ1" s="109"/>
      <c r="LNR1" s="109"/>
      <c r="LNS1" s="110"/>
      <c r="LNT1" s="109"/>
      <c r="LNU1" s="109"/>
      <c r="LNV1" s="110"/>
      <c r="LNW1" s="109"/>
      <c r="LNX1" s="109"/>
      <c r="LNY1" s="109"/>
      <c r="LNZ1" s="109"/>
      <c r="LOA1" s="109"/>
      <c r="LOB1" s="109"/>
      <c r="LOC1" s="109"/>
      <c r="LOD1" s="109"/>
      <c r="LOE1" s="109"/>
      <c r="LOF1" s="109"/>
      <c r="LOG1" s="109"/>
      <c r="LOH1" s="110"/>
      <c r="LOI1" s="109"/>
      <c r="LOJ1" s="109"/>
      <c r="LOK1" s="110"/>
      <c r="LOL1" s="109"/>
      <c r="LOM1" s="109"/>
      <c r="LON1" s="109"/>
      <c r="LOO1" s="109"/>
      <c r="LOP1" s="109"/>
      <c r="LOQ1" s="109"/>
      <c r="LOR1" s="109"/>
      <c r="LOS1" s="109"/>
      <c r="LOT1" s="109"/>
      <c r="LOU1" s="109"/>
      <c r="LOV1" s="109"/>
      <c r="LOW1" s="110"/>
      <c r="LOX1" s="109"/>
      <c r="LOY1" s="109"/>
      <c r="LOZ1" s="110"/>
      <c r="LPA1" s="109"/>
      <c r="LPB1" s="109"/>
      <c r="LPC1" s="109"/>
      <c r="LPD1" s="109"/>
      <c r="LPE1" s="109"/>
      <c r="LPF1" s="109"/>
      <c r="LPG1" s="109"/>
      <c r="LPH1" s="109"/>
      <c r="LPI1" s="109"/>
      <c r="LPJ1" s="109"/>
      <c r="LPK1" s="109"/>
      <c r="LPL1" s="110"/>
      <c r="LPM1" s="109"/>
      <c r="LPN1" s="109"/>
      <c r="LPO1" s="110"/>
      <c r="LPP1" s="109"/>
      <c r="LPQ1" s="109"/>
      <c r="LPR1" s="109"/>
      <c r="LPS1" s="109"/>
      <c r="LPT1" s="109"/>
      <c r="LPU1" s="109"/>
      <c r="LPV1" s="109"/>
      <c r="LPW1" s="109"/>
      <c r="LPX1" s="109"/>
      <c r="LPY1" s="109"/>
      <c r="LPZ1" s="109"/>
      <c r="LQA1" s="110"/>
      <c r="LQB1" s="109"/>
      <c r="LQC1" s="109"/>
      <c r="LQD1" s="110"/>
      <c r="LQE1" s="109"/>
      <c r="LQF1" s="109"/>
      <c r="LQG1" s="109"/>
      <c r="LQH1" s="109"/>
      <c r="LQI1" s="109"/>
      <c r="LQJ1" s="109"/>
      <c r="LQK1" s="109"/>
      <c r="LQL1" s="109"/>
      <c r="LQM1" s="109"/>
      <c r="LQN1" s="109"/>
      <c r="LQO1" s="109"/>
      <c r="LQP1" s="110"/>
      <c r="LQQ1" s="109"/>
      <c r="LQR1" s="109"/>
      <c r="LQS1" s="110"/>
      <c r="LQT1" s="109"/>
      <c r="LQU1" s="109"/>
      <c r="LQV1" s="109"/>
      <c r="LQW1" s="109"/>
      <c r="LQX1" s="109"/>
      <c r="LQY1" s="109"/>
      <c r="LQZ1" s="109"/>
      <c r="LRA1" s="109"/>
      <c r="LRB1" s="109"/>
      <c r="LRC1" s="109"/>
      <c r="LRD1" s="109"/>
      <c r="LRE1" s="110"/>
      <c r="LRF1" s="109"/>
      <c r="LRG1" s="109"/>
      <c r="LRH1" s="110"/>
      <c r="LRI1" s="109"/>
      <c r="LRJ1" s="109"/>
      <c r="LRK1" s="109"/>
      <c r="LRL1" s="109"/>
      <c r="LRM1" s="109"/>
      <c r="LRN1" s="109"/>
      <c r="LRO1" s="109"/>
      <c r="LRP1" s="109"/>
      <c r="LRQ1" s="109"/>
      <c r="LRR1" s="109"/>
      <c r="LRS1" s="109"/>
      <c r="LRT1" s="110"/>
      <c r="LRU1" s="109"/>
      <c r="LRV1" s="109"/>
      <c r="LRW1" s="110"/>
      <c r="LRX1" s="109"/>
      <c r="LRY1" s="109"/>
      <c r="LRZ1" s="109"/>
      <c r="LSA1" s="109"/>
      <c r="LSB1" s="109"/>
      <c r="LSC1" s="109"/>
      <c r="LSD1" s="109"/>
      <c r="LSE1" s="109"/>
      <c r="LSF1" s="109"/>
      <c r="LSG1" s="109"/>
      <c r="LSH1" s="109"/>
      <c r="LSI1" s="110"/>
      <c r="LSJ1" s="109"/>
      <c r="LSK1" s="109"/>
      <c r="LSL1" s="110"/>
      <c r="LSM1" s="109"/>
      <c r="LSN1" s="109"/>
      <c r="LSO1" s="109"/>
      <c r="LSP1" s="109"/>
      <c r="LSQ1" s="109"/>
      <c r="LSR1" s="109"/>
      <c r="LSS1" s="109"/>
      <c r="LST1" s="109"/>
      <c r="LSU1" s="109"/>
      <c r="LSV1" s="109"/>
      <c r="LSW1" s="109"/>
      <c r="LSX1" s="110"/>
      <c r="LSY1" s="109"/>
      <c r="LSZ1" s="109"/>
      <c r="LTA1" s="110"/>
      <c r="LTB1" s="109"/>
      <c r="LTC1" s="109"/>
      <c r="LTD1" s="109"/>
      <c r="LTE1" s="109"/>
      <c r="LTF1" s="109"/>
      <c r="LTG1" s="109"/>
      <c r="LTH1" s="109"/>
      <c r="LTI1" s="109"/>
      <c r="LTJ1" s="109"/>
      <c r="LTK1" s="109"/>
      <c r="LTL1" s="109"/>
      <c r="LTM1" s="110"/>
      <c r="LTN1" s="109"/>
      <c r="LTO1" s="109"/>
      <c r="LTP1" s="110"/>
      <c r="LTQ1" s="109"/>
      <c r="LTR1" s="109"/>
      <c r="LTS1" s="109"/>
      <c r="LTT1" s="109"/>
      <c r="LTU1" s="109"/>
      <c r="LTV1" s="109"/>
      <c r="LTW1" s="109"/>
      <c r="LTX1" s="109"/>
      <c r="LTY1" s="109"/>
      <c r="LTZ1" s="109"/>
      <c r="LUA1" s="109"/>
      <c r="LUB1" s="110"/>
      <c r="LUC1" s="109"/>
      <c r="LUD1" s="109"/>
      <c r="LUE1" s="110"/>
      <c r="LUF1" s="109"/>
      <c r="LUG1" s="109"/>
      <c r="LUH1" s="109"/>
      <c r="LUI1" s="109"/>
      <c r="LUJ1" s="109"/>
      <c r="LUK1" s="109"/>
      <c r="LUL1" s="109"/>
      <c r="LUM1" s="109"/>
      <c r="LUN1" s="109"/>
      <c r="LUO1" s="109"/>
      <c r="LUP1" s="109"/>
      <c r="LUQ1" s="110"/>
      <c r="LUR1" s="109"/>
      <c r="LUS1" s="109"/>
      <c r="LUT1" s="110"/>
      <c r="LUU1" s="109"/>
      <c r="LUV1" s="109"/>
      <c r="LUW1" s="109"/>
      <c r="LUX1" s="109"/>
      <c r="LUY1" s="109"/>
      <c r="LUZ1" s="109"/>
      <c r="LVA1" s="109"/>
      <c r="LVB1" s="109"/>
      <c r="LVC1" s="109"/>
      <c r="LVD1" s="109"/>
      <c r="LVE1" s="109"/>
      <c r="LVF1" s="110"/>
      <c r="LVG1" s="109"/>
      <c r="LVH1" s="109"/>
      <c r="LVI1" s="110"/>
      <c r="LVJ1" s="109"/>
      <c r="LVK1" s="109"/>
      <c r="LVL1" s="109"/>
      <c r="LVM1" s="109"/>
      <c r="LVN1" s="109"/>
      <c r="LVO1" s="109"/>
      <c r="LVP1" s="109"/>
      <c r="LVQ1" s="109"/>
      <c r="LVR1" s="109"/>
      <c r="LVS1" s="109"/>
      <c r="LVT1" s="109"/>
      <c r="LVU1" s="110"/>
      <c r="LVV1" s="109"/>
      <c r="LVW1" s="109"/>
      <c r="LVX1" s="110"/>
      <c r="LVY1" s="109"/>
      <c r="LVZ1" s="109"/>
      <c r="LWA1" s="109"/>
      <c r="LWB1" s="109"/>
      <c r="LWC1" s="109"/>
      <c r="LWD1" s="109"/>
      <c r="LWE1" s="109"/>
      <c r="LWF1" s="109"/>
      <c r="LWG1" s="109"/>
      <c r="LWH1" s="109"/>
      <c r="LWI1" s="109"/>
      <c r="LWJ1" s="110"/>
      <c r="LWK1" s="109"/>
      <c r="LWL1" s="109"/>
      <c r="LWM1" s="110"/>
      <c r="LWN1" s="109"/>
      <c r="LWO1" s="109"/>
      <c r="LWP1" s="109"/>
      <c r="LWQ1" s="109"/>
      <c r="LWR1" s="109"/>
      <c r="LWS1" s="109"/>
      <c r="LWT1" s="109"/>
      <c r="LWU1" s="109"/>
      <c r="LWV1" s="109"/>
      <c r="LWW1" s="109"/>
      <c r="LWX1" s="109"/>
      <c r="LWY1" s="110"/>
      <c r="LWZ1" s="109"/>
      <c r="LXA1" s="109"/>
      <c r="LXB1" s="110"/>
      <c r="LXC1" s="109"/>
      <c r="LXD1" s="109"/>
      <c r="LXE1" s="109"/>
      <c r="LXF1" s="109"/>
      <c r="LXG1" s="109"/>
      <c r="LXH1" s="109"/>
      <c r="LXI1" s="109"/>
      <c r="LXJ1" s="109"/>
      <c r="LXK1" s="109"/>
      <c r="LXL1" s="109"/>
      <c r="LXM1" s="109"/>
      <c r="LXN1" s="110"/>
      <c r="LXO1" s="109"/>
      <c r="LXP1" s="109"/>
      <c r="LXQ1" s="110"/>
      <c r="LXR1" s="109"/>
      <c r="LXS1" s="109"/>
      <c r="LXT1" s="109"/>
      <c r="LXU1" s="109"/>
      <c r="LXV1" s="109"/>
      <c r="LXW1" s="109"/>
      <c r="LXX1" s="109"/>
      <c r="LXY1" s="109"/>
      <c r="LXZ1" s="109"/>
      <c r="LYA1" s="109"/>
      <c r="LYB1" s="109"/>
      <c r="LYC1" s="110"/>
      <c r="LYD1" s="109"/>
      <c r="LYE1" s="109"/>
      <c r="LYF1" s="110"/>
      <c r="LYG1" s="109"/>
      <c r="LYH1" s="109"/>
      <c r="LYI1" s="109"/>
      <c r="LYJ1" s="109"/>
      <c r="LYK1" s="109"/>
      <c r="LYL1" s="109"/>
      <c r="LYM1" s="109"/>
      <c r="LYN1" s="109"/>
      <c r="LYO1" s="109"/>
      <c r="LYP1" s="109"/>
      <c r="LYQ1" s="109"/>
      <c r="LYR1" s="110"/>
      <c r="LYS1" s="109"/>
      <c r="LYT1" s="109"/>
      <c r="LYU1" s="110"/>
      <c r="LYV1" s="109"/>
      <c r="LYW1" s="109"/>
      <c r="LYX1" s="109"/>
      <c r="LYY1" s="109"/>
      <c r="LYZ1" s="109"/>
      <c r="LZA1" s="109"/>
      <c r="LZB1" s="109"/>
      <c r="LZC1" s="109"/>
      <c r="LZD1" s="109"/>
      <c r="LZE1" s="109"/>
      <c r="LZF1" s="109"/>
      <c r="LZG1" s="110"/>
      <c r="LZH1" s="109"/>
      <c r="LZI1" s="109"/>
      <c r="LZJ1" s="110"/>
      <c r="LZK1" s="109"/>
      <c r="LZL1" s="109"/>
      <c r="LZM1" s="109"/>
      <c r="LZN1" s="109"/>
      <c r="LZO1" s="109"/>
      <c r="LZP1" s="109"/>
      <c r="LZQ1" s="109"/>
      <c r="LZR1" s="109"/>
      <c r="LZS1" s="109"/>
      <c r="LZT1" s="109"/>
      <c r="LZU1" s="109"/>
      <c r="LZV1" s="110"/>
      <c r="LZW1" s="109"/>
      <c r="LZX1" s="109"/>
      <c r="LZY1" s="110"/>
      <c r="LZZ1" s="109"/>
      <c r="MAA1" s="109"/>
      <c r="MAB1" s="109"/>
      <c r="MAC1" s="109"/>
      <c r="MAD1" s="109"/>
      <c r="MAE1" s="109"/>
      <c r="MAF1" s="109"/>
      <c r="MAG1" s="109"/>
      <c r="MAH1" s="109"/>
      <c r="MAI1" s="109"/>
      <c r="MAJ1" s="109"/>
      <c r="MAK1" s="110"/>
      <c r="MAL1" s="109"/>
      <c r="MAM1" s="109"/>
      <c r="MAN1" s="110"/>
      <c r="MAO1" s="109"/>
      <c r="MAP1" s="109"/>
      <c r="MAQ1" s="109"/>
      <c r="MAR1" s="109"/>
      <c r="MAS1" s="109"/>
      <c r="MAT1" s="109"/>
      <c r="MAU1" s="109"/>
      <c r="MAV1" s="109"/>
      <c r="MAW1" s="109"/>
      <c r="MAX1" s="109"/>
      <c r="MAY1" s="109"/>
      <c r="MAZ1" s="110"/>
      <c r="MBA1" s="109"/>
      <c r="MBB1" s="109"/>
      <c r="MBC1" s="110"/>
      <c r="MBD1" s="109"/>
      <c r="MBE1" s="109"/>
      <c r="MBF1" s="109"/>
      <c r="MBG1" s="109"/>
      <c r="MBH1" s="109"/>
      <c r="MBI1" s="109"/>
      <c r="MBJ1" s="109"/>
      <c r="MBK1" s="109"/>
      <c r="MBL1" s="109"/>
      <c r="MBM1" s="109"/>
      <c r="MBN1" s="109"/>
      <c r="MBO1" s="110"/>
      <c r="MBP1" s="109"/>
      <c r="MBQ1" s="109"/>
      <c r="MBR1" s="110"/>
      <c r="MBS1" s="109"/>
      <c r="MBT1" s="109"/>
      <c r="MBU1" s="109"/>
      <c r="MBV1" s="109"/>
      <c r="MBW1" s="109"/>
      <c r="MBX1" s="109"/>
      <c r="MBY1" s="109"/>
      <c r="MBZ1" s="109"/>
      <c r="MCA1" s="109"/>
      <c r="MCB1" s="109"/>
      <c r="MCC1" s="109"/>
      <c r="MCD1" s="110"/>
      <c r="MCE1" s="109"/>
      <c r="MCF1" s="109"/>
      <c r="MCG1" s="110"/>
      <c r="MCH1" s="109"/>
      <c r="MCI1" s="109"/>
      <c r="MCJ1" s="109"/>
      <c r="MCK1" s="109"/>
      <c r="MCL1" s="109"/>
      <c r="MCM1" s="109"/>
      <c r="MCN1" s="109"/>
      <c r="MCO1" s="109"/>
      <c r="MCP1" s="109"/>
      <c r="MCQ1" s="109"/>
      <c r="MCR1" s="109"/>
      <c r="MCS1" s="110"/>
      <c r="MCT1" s="109"/>
      <c r="MCU1" s="109"/>
      <c r="MCV1" s="110"/>
      <c r="MCW1" s="109"/>
      <c r="MCX1" s="109"/>
      <c r="MCY1" s="109"/>
      <c r="MCZ1" s="109"/>
      <c r="MDA1" s="109"/>
      <c r="MDB1" s="109"/>
      <c r="MDC1" s="109"/>
      <c r="MDD1" s="109"/>
      <c r="MDE1" s="109"/>
      <c r="MDF1" s="109"/>
      <c r="MDG1" s="109"/>
      <c r="MDH1" s="110"/>
      <c r="MDI1" s="109"/>
      <c r="MDJ1" s="109"/>
      <c r="MDK1" s="110"/>
      <c r="MDL1" s="109"/>
      <c r="MDM1" s="109"/>
      <c r="MDN1" s="109"/>
      <c r="MDO1" s="109"/>
      <c r="MDP1" s="109"/>
      <c r="MDQ1" s="109"/>
      <c r="MDR1" s="109"/>
      <c r="MDS1" s="109"/>
      <c r="MDT1" s="109"/>
      <c r="MDU1" s="109"/>
      <c r="MDV1" s="109"/>
      <c r="MDW1" s="110"/>
      <c r="MDX1" s="109"/>
      <c r="MDY1" s="109"/>
      <c r="MDZ1" s="110"/>
      <c r="MEA1" s="109"/>
      <c r="MEB1" s="109"/>
      <c r="MEC1" s="109"/>
      <c r="MED1" s="109"/>
      <c r="MEE1" s="109"/>
      <c r="MEF1" s="109"/>
      <c r="MEG1" s="109"/>
      <c r="MEH1" s="109"/>
      <c r="MEI1" s="109"/>
      <c r="MEJ1" s="109"/>
      <c r="MEK1" s="109"/>
      <c r="MEL1" s="110"/>
      <c r="MEM1" s="109"/>
      <c r="MEN1" s="109"/>
      <c r="MEO1" s="110"/>
      <c r="MEP1" s="109"/>
      <c r="MEQ1" s="109"/>
      <c r="MER1" s="109"/>
      <c r="MES1" s="109"/>
      <c r="MET1" s="109"/>
      <c r="MEU1" s="109"/>
      <c r="MEV1" s="109"/>
      <c r="MEW1" s="109"/>
      <c r="MEX1" s="109"/>
      <c r="MEY1" s="109"/>
      <c r="MEZ1" s="109"/>
      <c r="MFA1" s="110"/>
      <c r="MFB1" s="109"/>
      <c r="MFC1" s="109"/>
      <c r="MFD1" s="110"/>
      <c r="MFE1" s="109"/>
      <c r="MFF1" s="109"/>
      <c r="MFG1" s="109"/>
      <c r="MFH1" s="109"/>
      <c r="MFI1" s="109"/>
      <c r="MFJ1" s="109"/>
      <c r="MFK1" s="109"/>
      <c r="MFL1" s="109"/>
      <c r="MFM1" s="109"/>
      <c r="MFN1" s="109"/>
      <c r="MFO1" s="109"/>
      <c r="MFP1" s="110"/>
      <c r="MFQ1" s="109"/>
      <c r="MFR1" s="109"/>
      <c r="MFS1" s="110"/>
      <c r="MFT1" s="109"/>
      <c r="MFU1" s="109"/>
      <c r="MFV1" s="109"/>
      <c r="MFW1" s="109"/>
      <c r="MFX1" s="109"/>
      <c r="MFY1" s="109"/>
      <c r="MFZ1" s="109"/>
      <c r="MGA1" s="109"/>
      <c r="MGB1" s="109"/>
      <c r="MGC1" s="109"/>
      <c r="MGD1" s="109"/>
      <c r="MGE1" s="110"/>
      <c r="MGF1" s="109"/>
      <c r="MGG1" s="109"/>
      <c r="MGH1" s="110"/>
      <c r="MGI1" s="109"/>
      <c r="MGJ1" s="109"/>
      <c r="MGK1" s="109"/>
      <c r="MGL1" s="109"/>
      <c r="MGM1" s="109"/>
      <c r="MGN1" s="109"/>
      <c r="MGO1" s="109"/>
      <c r="MGP1" s="109"/>
      <c r="MGQ1" s="109"/>
      <c r="MGR1" s="109"/>
      <c r="MGS1" s="109"/>
      <c r="MGT1" s="110"/>
      <c r="MGU1" s="109"/>
      <c r="MGV1" s="109"/>
      <c r="MGW1" s="110"/>
      <c r="MGX1" s="109"/>
      <c r="MGY1" s="109"/>
      <c r="MGZ1" s="109"/>
      <c r="MHA1" s="109"/>
      <c r="MHB1" s="109"/>
      <c r="MHC1" s="109"/>
      <c r="MHD1" s="109"/>
      <c r="MHE1" s="109"/>
      <c r="MHF1" s="109"/>
      <c r="MHG1" s="109"/>
      <c r="MHH1" s="109"/>
      <c r="MHI1" s="110"/>
      <c r="MHJ1" s="109"/>
      <c r="MHK1" s="109"/>
      <c r="MHL1" s="110"/>
      <c r="MHM1" s="109"/>
      <c r="MHN1" s="109"/>
      <c r="MHO1" s="109"/>
      <c r="MHP1" s="109"/>
      <c r="MHQ1" s="109"/>
      <c r="MHR1" s="109"/>
      <c r="MHS1" s="109"/>
      <c r="MHT1" s="109"/>
      <c r="MHU1" s="109"/>
      <c r="MHV1" s="109"/>
      <c r="MHW1" s="109"/>
      <c r="MHX1" s="110"/>
      <c r="MHY1" s="109"/>
      <c r="MHZ1" s="109"/>
      <c r="MIA1" s="110"/>
      <c r="MIB1" s="109"/>
      <c r="MIC1" s="109"/>
      <c r="MID1" s="109"/>
      <c r="MIE1" s="109"/>
      <c r="MIF1" s="109"/>
      <c r="MIG1" s="109"/>
      <c r="MIH1" s="109"/>
      <c r="MII1" s="109"/>
      <c r="MIJ1" s="109"/>
      <c r="MIK1" s="109"/>
      <c r="MIL1" s="109"/>
      <c r="MIM1" s="110"/>
      <c r="MIN1" s="109"/>
      <c r="MIO1" s="109"/>
      <c r="MIP1" s="110"/>
      <c r="MIQ1" s="109"/>
      <c r="MIR1" s="109"/>
      <c r="MIS1" s="109"/>
      <c r="MIT1" s="109"/>
      <c r="MIU1" s="109"/>
      <c r="MIV1" s="109"/>
      <c r="MIW1" s="109"/>
      <c r="MIX1" s="109"/>
      <c r="MIY1" s="109"/>
      <c r="MIZ1" s="109"/>
      <c r="MJA1" s="109"/>
      <c r="MJB1" s="110"/>
      <c r="MJC1" s="109"/>
      <c r="MJD1" s="109"/>
      <c r="MJE1" s="110"/>
      <c r="MJF1" s="109"/>
      <c r="MJG1" s="109"/>
      <c r="MJH1" s="109"/>
      <c r="MJI1" s="109"/>
      <c r="MJJ1" s="109"/>
      <c r="MJK1" s="109"/>
      <c r="MJL1" s="109"/>
      <c r="MJM1" s="109"/>
      <c r="MJN1" s="109"/>
      <c r="MJO1" s="109"/>
      <c r="MJP1" s="109"/>
      <c r="MJQ1" s="110"/>
      <c r="MJR1" s="109"/>
      <c r="MJS1" s="109"/>
      <c r="MJT1" s="110"/>
      <c r="MJU1" s="109"/>
      <c r="MJV1" s="109"/>
      <c r="MJW1" s="109"/>
      <c r="MJX1" s="109"/>
      <c r="MJY1" s="109"/>
      <c r="MJZ1" s="109"/>
      <c r="MKA1" s="109"/>
      <c r="MKB1" s="109"/>
      <c r="MKC1" s="109"/>
      <c r="MKD1" s="109"/>
      <c r="MKE1" s="109"/>
      <c r="MKF1" s="110"/>
      <c r="MKG1" s="109"/>
      <c r="MKH1" s="109"/>
      <c r="MKI1" s="110"/>
      <c r="MKJ1" s="109"/>
      <c r="MKK1" s="109"/>
      <c r="MKL1" s="109"/>
      <c r="MKM1" s="109"/>
      <c r="MKN1" s="109"/>
      <c r="MKO1" s="109"/>
      <c r="MKP1" s="109"/>
      <c r="MKQ1" s="109"/>
      <c r="MKR1" s="109"/>
      <c r="MKS1" s="109"/>
      <c r="MKT1" s="109"/>
      <c r="MKU1" s="110"/>
      <c r="MKV1" s="109"/>
      <c r="MKW1" s="109"/>
      <c r="MKX1" s="110"/>
      <c r="MKY1" s="109"/>
      <c r="MKZ1" s="109"/>
      <c r="MLA1" s="109"/>
      <c r="MLB1" s="109"/>
      <c r="MLC1" s="109"/>
      <c r="MLD1" s="109"/>
      <c r="MLE1" s="109"/>
      <c r="MLF1" s="109"/>
      <c r="MLG1" s="109"/>
      <c r="MLH1" s="109"/>
      <c r="MLI1" s="109"/>
      <c r="MLJ1" s="110"/>
      <c r="MLK1" s="109"/>
      <c r="MLL1" s="109"/>
      <c r="MLM1" s="110"/>
      <c r="MLN1" s="109"/>
      <c r="MLO1" s="109"/>
      <c r="MLP1" s="109"/>
      <c r="MLQ1" s="109"/>
      <c r="MLR1" s="109"/>
      <c r="MLS1" s="109"/>
      <c r="MLT1" s="109"/>
      <c r="MLU1" s="109"/>
      <c r="MLV1" s="109"/>
      <c r="MLW1" s="109"/>
      <c r="MLX1" s="109"/>
      <c r="MLY1" s="110"/>
      <c r="MLZ1" s="109"/>
      <c r="MMA1" s="109"/>
      <c r="MMB1" s="110"/>
      <c r="MMC1" s="109"/>
      <c r="MMD1" s="109"/>
      <c r="MME1" s="109"/>
      <c r="MMF1" s="109"/>
      <c r="MMG1" s="109"/>
      <c r="MMH1" s="109"/>
      <c r="MMI1" s="109"/>
      <c r="MMJ1" s="109"/>
      <c r="MMK1" s="109"/>
      <c r="MML1" s="109"/>
      <c r="MMM1" s="109"/>
      <c r="MMN1" s="110"/>
      <c r="MMO1" s="109"/>
      <c r="MMP1" s="109"/>
      <c r="MMQ1" s="110"/>
      <c r="MMR1" s="109"/>
      <c r="MMS1" s="109"/>
      <c r="MMT1" s="109"/>
      <c r="MMU1" s="109"/>
      <c r="MMV1" s="109"/>
      <c r="MMW1" s="109"/>
      <c r="MMX1" s="109"/>
      <c r="MMY1" s="109"/>
      <c r="MMZ1" s="109"/>
      <c r="MNA1" s="109"/>
      <c r="MNB1" s="109"/>
      <c r="MNC1" s="110"/>
      <c r="MND1" s="109"/>
      <c r="MNE1" s="109"/>
      <c r="MNF1" s="110"/>
      <c r="MNG1" s="109"/>
      <c r="MNH1" s="109"/>
      <c r="MNI1" s="109"/>
      <c r="MNJ1" s="109"/>
      <c r="MNK1" s="109"/>
      <c r="MNL1" s="109"/>
      <c r="MNM1" s="109"/>
      <c r="MNN1" s="109"/>
      <c r="MNO1" s="109"/>
      <c r="MNP1" s="109"/>
      <c r="MNQ1" s="109"/>
      <c r="MNR1" s="110"/>
      <c r="MNS1" s="109"/>
      <c r="MNT1" s="109"/>
      <c r="MNU1" s="110"/>
      <c r="MNV1" s="109"/>
      <c r="MNW1" s="109"/>
      <c r="MNX1" s="109"/>
      <c r="MNY1" s="109"/>
      <c r="MNZ1" s="109"/>
      <c r="MOA1" s="109"/>
      <c r="MOB1" s="109"/>
      <c r="MOC1" s="109"/>
      <c r="MOD1" s="109"/>
      <c r="MOE1" s="109"/>
      <c r="MOF1" s="109"/>
      <c r="MOG1" s="110"/>
      <c r="MOH1" s="109"/>
      <c r="MOI1" s="109"/>
      <c r="MOJ1" s="110"/>
      <c r="MOK1" s="109"/>
      <c r="MOL1" s="109"/>
      <c r="MOM1" s="109"/>
      <c r="MON1" s="109"/>
      <c r="MOO1" s="109"/>
      <c r="MOP1" s="109"/>
      <c r="MOQ1" s="109"/>
      <c r="MOR1" s="109"/>
      <c r="MOS1" s="109"/>
      <c r="MOT1" s="109"/>
      <c r="MOU1" s="109"/>
      <c r="MOV1" s="110"/>
      <c r="MOW1" s="109"/>
      <c r="MOX1" s="109"/>
      <c r="MOY1" s="110"/>
      <c r="MOZ1" s="109"/>
      <c r="MPA1" s="109"/>
      <c r="MPB1" s="109"/>
      <c r="MPC1" s="109"/>
      <c r="MPD1" s="109"/>
      <c r="MPE1" s="109"/>
      <c r="MPF1" s="109"/>
      <c r="MPG1" s="109"/>
      <c r="MPH1" s="109"/>
      <c r="MPI1" s="109"/>
      <c r="MPJ1" s="109"/>
      <c r="MPK1" s="110"/>
      <c r="MPL1" s="109"/>
      <c r="MPM1" s="109"/>
      <c r="MPN1" s="110"/>
      <c r="MPO1" s="109"/>
      <c r="MPP1" s="109"/>
      <c r="MPQ1" s="109"/>
      <c r="MPR1" s="109"/>
      <c r="MPS1" s="109"/>
      <c r="MPT1" s="109"/>
      <c r="MPU1" s="109"/>
      <c r="MPV1" s="109"/>
      <c r="MPW1" s="109"/>
      <c r="MPX1" s="109"/>
      <c r="MPY1" s="109"/>
      <c r="MPZ1" s="110"/>
      <c r="MQA1" s="109"/>
      <c r="MQB1" s="109"/>
      <c r="MQC1" s="110"/>
      <c r="MQD1" s="109"/>
      <c r="MQE1" s="109"/>
      <c r="MQF1" s="109"/>
      <c r="MQG1" s="109"/>
      <c r="MQH1" s="109"/>
      <c r="MQI1" s="109"/>
      <c r="MQJ1" s="109"/>
      <c r="MQK1" s="109"/>
      <c r="MQL1" s="109"/>
      <c r="MQM1" s="109"/>
      <c r="MQN1" s="109"/>
      <c r="MQO1" s="110"/>
      <c r="MQP1" s="109"/>
      <c r="MQQ1" s="109"/>
      <c r="MQR1" s="110"/>
      <c r="MQS1" s="109"/>
      <c r="MQT1" s="109"/>
      <c r="MQU1" s="109"/>
      <c r="MQV1" s="109"/>
      <c r="MQW1" s="109"/>
      <c r="MQX1" s="109"/>
      <c r="MQY1" s="109"/>
      <c r="MQZ1" s="109"/>
      <c r="MRA1" s="109"/>
      <c r="MRB1" s="109"/>
      <c r="MRC1" s="109"/>
      <c r="MRD1" s="110"/>
      <c r="MRE1" s="109"/>
      <c r="MRF1" s="109"/>
      <c r="MRG1" s="110"/>
      <c r="MRH1" s="109"/>
      <c r="MRI1" s="109"/>
      <c r="MRJ1" s="109"/>
      <c r="MRK1" s="109"/>
      <c r="MRL1" s="109"/>
      <c r="MRM1" s="109"/>
      <c r="MRN1" s="109"/>
      <c r="MRO1" s="109"/>
      <c r="MRP1" s="109"/>
      <c r="MRQ1" s="109"/>
      <c r="MRR1" s="109"/>
      <c r="MRS1" s="110"/>
      <c r="MRT1" s="109"/>
      <c r="MRU1" s="109"/>
      <c r="MRV1" s="110"/>
      <c r="MRW1" s="109"/>
      <c r="MRX1" s="109"/>
      <c r="MRY1" s="109"/>
      <c r="MRZ1" s="109"/>
      <c r="MSA1" s="109"/>
      <c r="MSB1" s="109"/>
      <c r="MSC1" s="109"/>
      <c r="MSD1" s="109"/>
      <c r="MSE1" s="109"/>
      <c r="MSF1" s="109"/>
      <c r="MSG1" s="109"/>
      <c r="MSH1" s="110"/>
      <c r="MSI1" s="109"/>
      <c r="MSJ1" s="109"/>
      <c r="MSK1" s="110"/>
      <c r="MSL1" s="109"/>
      <c r="MSM1" s="109"/>
      <c r="MSN1" s="109"/>
      <c r="MSO1" s="109"/>
      <c r="MSP1" s="109"/>
      <c r="MSQ1" s="109"/>
      <c r="MSR1" s="109"/>
      <c r="MSS1" s="109"/>
      <c r="MST1" s="109"/>
      <c r="MSU1" s="109"/>
      <c r="MSV1" s="109"/>
      <c r="MSW1" s="110"/>
      <c r="MSX1" s="109"/>
      <c r="MSY1" s="109"/>
      <c r="MSZ1" s="110"/>
      <c r="MTA1" s="109"/>
      <c r="MTB1" s="109"/>
      <c r="MTC1" s="109"/>
      <c r="MTD1" s="109"/>
      <c r="MTE1" s="109"/>
      <c r="MTF1" s="109"/>
      <c r="MTG1" s="109"/>
      <c r="MTH1" s="109"/>
      <c r="MTI1" s="109"/>
      <c r="MTJ1" s="109"/>
      <c r="MTK1" s="109"/>
      <c r="MTL1" s="110"/>
      <c r="MTM1" s="109"/>
      <c r="MTN1" s="109"/>
      <c r="MTO1" s="110"/>
      <c r="MTP1" s="109"/>
      <c r="MTQ1" s="109"/>
      <c r="MTR1" s="109"/>
      <c r="MTS1" s="109"/>
      <c r="MTT1" s="109"/>
      <c r="MTU1" s="109"/>
      <c r="MTV1" s="109"/>
      <c r="MTW1" s="109"/>
      <c r="MTX1" s="109"/>
      <c r="MTY1" s="109"/>
      <c r="MTZ1" s="109"/>
      <c r="MUA1" s="110"/>
      <c r="MUB1" s="109"/>
      <c r="MUC1" s="109"/>
      <c r="MUD1" s="110"/>
      <c r="MUE1" s="109"/>
      <c r="MUF1" s="109"/>
      <c r="MUG1" s="109"/>
      <c r="MUH1" s="109"/>
      <c r="MUI1" s="109"/>
      <c r="MUJ1" s="109"/>
      <c r="MUK1" s="109"/>
      <c r="MUL1" s="109"/>
      <c r="MUM1" s="109"/>
      <c r="MUN1" s="109"/>
      <c r="MUO1" s="109"/>
      <c r="MUP1" s="110"/>
      <c r="MUQ1" s="109"/>
      <c r="MUR1" s="109"/>
      <c r="MUS1" s="110"/>
      <c r="MUT1" s="109"/>
      <c r="MUU1" s="109"/>
      <c r="MUV1" s="109"/>
      <c r="MUW1" s="109"/>
      <c r="MUX1" s="109"/>
      <c r="MUY1" s="109"/>
      <c r="MUZ1" s="109"/>
      <c r="MVA1" s="109"/>
      <c r="MVB1" s="109"/>
      <c r="MVC1" s="109"/>
      <c r="MVD1" s="109"/>
      <c r="MVE1" s="110"/>
      <c r="MVF1" s="109"/>
      <c r="MVG1" s="109"/>
      <c r="MVH1" s="110"/>
      <c r="MVI1" s="109"/>
      <c r="MVJ1" s="109"/>
      <c r="MVK1" s="109"/>
      <c r="MVL1" s="109"/>
      <c r="MVM1" s="109"/>
      <c r="MVN1" s="109"/>
      <c r="MVO1" s="109"/>
      <c r="MVP1" s="109"/>
      <c r="MVQ1" s="109"/>
      <c r="MVR1" s="109"/>
      <c r="MVS1" s="109"/>
      <c r="MVT1" s="110"/>
      <c r="MVU1" s="109"/>
      <c r="MVV1" s="109"/>
      <c r="MVW1" s="110"/>
      <c r="MVX1" s="109"/>
      <c r="MVY1" s="109"/>
      <c r="MVZ1" s="109"/>
      <c r="MWA1" s="109"/>
      <c r="MWB1" s="109"/>
      <c r="MWC1" s="109"/>
      <c r="MWD1" s="109"/>
      <c r="MWE1" s="109"/>
      <c r="MWF1" s="109"/>
      <c r="MWG1" s="109"/>
      <c r="MWH1" s="109"/>
      <c r="MWI1" s="110"/>
      <c r="MWJ1" s="109"/>
      <c r="MWK1" s="109"/>
      <c r="MWL1" s="110"/>
      <c r="MWM1" s="109"/>
      <c r="MWN1" s="109"/>
      <c r="MWO1" s="109"/>
      <c r="MWP1" s="109"/>
      <c r="MWQ1" s="109"/>
      <c r="MWR1" s="109"/>
      <c r="MWS1" s="109"/>
      <c r="MWT1" s="109"/>
      <c r="MWU1" s="109"/>
      <c r="MWV1" s="109"/>
      <c r="MWW1" s="109"/>
      <c r="MWX1" s="110"/>
      <c r="MWY1" s="109"/>
      <c r="MWZ1" s="109"/>
      <c r="MXA1" s="110"/>
      <c r="MXB1" s="109"/>
      <c r="MXC1" s="109"/>
      <c r="MXD1" s="109"/>
      <c r="MXE1" s="109"/>
      <c r="MXF1" s="109"/>
      <c r="MXG1" s="109"/>
      <c r="MXH1" s="109"/>
      <c r="MXI1" s="109"/>
      <c r="MXJ1" s="109"/>
      <c r="MXK1" s="109"/>
      <c r="MXL1" s="109"/>
      <c r="MXM1" s="110"/>
      <c r="MXN1" s="109"/>
      <c r="MXO1" s="109"/>
      <c r="MXP1" s="110"/>
      <c r="MXQ1" s="109"/>
      <c r="MXR1" s="109"/>
      <c r="MXS1" s="109"/>
      <c r="MXT1" s="109"/>
      <c r="MXU1" s="109"/>
      <c r="MXV1" s="109"/>
      <c r="MXW1" s="109"/>
      <c r="MXX1" s="109"/>
      <c r="MXY1" s="109"/>
      <c r="MXZ1" s="109"/>
      <c r="MYA1" s="109"/>
      <c r="MYB1" s="110"/>
      <c r="MYC1" s="109"/>
      <c r="MYD1" s="109"/>
      <c r="MYE1" s="110"/>
      <c r="MYF1" s="109"/>
      <c r="MYG1" s="109"/>
      <c r="MYH1" s="109"/>
      <c r="MYI1" s="109"/>
      <c r="MYJ1" s="109"/>
      <c r="MYK1" s="109"/>
      <c r="MYL1" s="109"/>
      <c r="MYM1" s="109"/>
      <c r="MYN1" s="109"/>
      <c r="MYO1" s="109"/>
      <c r="MYP1" s="109"/>
      <c r="MYQ1" s="110"/>
      <c r="MYR1" s="109"/>
      <c r="MYS1" s="109"/>
      <c r="MYT1" s="110"/>
      <c r="MYU1" s="109"/>
      <c r="MYV1" s="109"/>
      <c r="MYW1" s="109"/>
      <c r="MYX1" s="109"/>
      <c r="MYY1" s="109"/>
      <c r="MYZ1" s="109"/>
      <c r="MZA1" s="109"/>
      <c r="MZB1" s="109"/>
      <c r="MZC1" s="109"/>
      <c r="MZD1" s="109"/>
      <c r="MZE1" s="109"/>
      <c r="MZF1" s="110"/>
      <c r="MZG1" s="109"/>
      <c r="MZH1" s="109"/>
      <c r="MZI1" s="110"/>
      <c r="MZJ1" s="109"/>
      <c r="MZK1" s="109"/>
      <c r="MZL1" s="109"/>
      <c r="MZM1" s="109"/>
      <c r="MZN1" s="109"/>
      <c r="MZO1" s="109"/>
      <c r="MZP1" s="109"/>
      <c r="MZQ1" s="109"/>
      <c r="MZR1" s="109"/>
      <c r="MZS1" s="109"/>
      <c r="MZT1" s="109"/>
      <c r="MZU1" s="110"/>
      <c r="MZV1" s="109"/>
      <c r="MZW1" s="109"/>
      <c r="MZX1" s="110"/>
      <c r="MZY1" s="109"/>
      <c r="MZZ1" s="109"/>
      <c r="NAA1" s="109"/>
      <c r="NAB1" s="109"/>
      <c r="NAC1" s="109"/>
      <c r="NAD1" s="109"/>
      <c r="NAE1" s="109"/>
      <c r="NAF1" s="109"/>
      <c r="NAG1" s="109"/>
      <c r="NAH1" s="109"/>
      <c r="NAI1" s="109"/>
      <c r="NAJ1" s="110"/>
      <c r="NAK1" s="109"/>
      <c r="NAL1" s="109"/>
      <c r="NAM1" s="110"/>
      <c r="NAN1" s="109"/>
      <c r="NAO1" s="109"/>
      <c r="NAP1" s="109"/>
      <c r="NAQ1" s="109"/>
      <c r="NAR1" s="109"/>
      <c r="NAS1" s="109"/>
      <c r="NAT1" s="109"/>
      <c r="NAU1" s="109"/>
      <c r="NAV1" s="109"/>
      <c r="NAW1" s="109"/>
      <c r="NAX1" s="109"/>
      <c r="NAY1" s="110"/>
      <c r="NAZ1" s="109"/>
      <c r="NBA1" s="109"/>
      <c r="NBB1" s="110"/>
      <c r="NBC1" s="109"/>
      <c r="NBD1" s="109"/>
      <c r="NBE1" s="109"/>
      <c r="NBF1" s="109"/>
      <c r="NBG1" s="109"/>
      <c r="NBH1" s="109"/>
      <c r="NBI1" s="109"/>
      <c r="NBJ1" s="109"/>
      <c r="NBK1" s="109"/>
      <c r="NBL1" s="109"/>
      <c r="NBM1" s="109"/>
      <c r="NBN1" s="110"/>
      <c r="NBO1" s="109"/>
      <c r="NBP1" s="109"/>
      <c r="NBQ1" s="110"/>
      <c r="NBR1" s="109"/>
      <c r="NBS1" s="109"/>
      <c r="NBT1" s="109"/>
      <c r="NBU1" s="109"/>
      <c r="NBV1" s="109"/>
      <c r="NBW1" s="109"/>
      <c r="NBX1" s="109"/>
      <c r="NBY1" s="109"/>
      <c r="NBZ1" s="109"/>
      <c r="NCA1" s="109"/>
      <c r="NCB1" s="109"/>
      <c r="NCC1" s="110"/>
      <c r="NCD1" s="109"/>
      <c r="NCE1" s="109"/>
      <c r="NCF1" s="110"/>
      <c r="NCG1" s="109"/>
      <c r="NCH1" s="109"/>
      <c r="NCI1" s="109"/>
      <c r="NCJ1" s="109"/>
      <c r="NCK1" s="109"/>
      <c r="NCL1" s="109"/>
      <c r="NCM1" s="109"/>
      <c r="NCN1" s="109"/>
      <c r="NCO1" s="109"/>
      <c r="NCP1" s="109"/>
      <c r="NCQ1" s="109"/>
      <c r="NCR1" s="110"/>
      <c r="NCS1" s="109"/>
      <c r="NCT1" s="109"/>
      <c r="NCU1" s="110"/>
      <c r="NCV1" s="109"/>
      <c r="NCW1" s="109"/>
      <c r="NCX1" s="109"/>
      <c r="NCY1" s="109"/>
      <c r="NCZ1" s="109"/>
      <c r="NDA1" s="109"/>
      <c r="NDB1" s="109"/>
      <c r="NDC1" s="109"/>
      <c r="NDD1" s="109"/>
      <c r="NDE1" s="109"/>
      <c r="NDF1" s="109"/>
      <c r="NDG1" s="110"/>
      <c r="NDH1" s="109"/>
      <c r="NDI1" s="109"/>
      <c r="NDJ1" s="110"/>
      <c r="NDK1" s="109"/>
      <c r="NDL1" s="109"/>
      <c r="NDM1" s="109"/>
      <c r="NDN1" s="109"/>
      <c r="NDO1" s="109"/>
      <c r="NDP1" s="109"/>
      <c r="NDQ1" s="109"/>
      <c r="NDR1" s="109"/>
      <c r="NDS1" s="109"/>
      <c r="NDT1" s="109"/>
      <c r="NDU1" s="109"/>
      <c r="NDV1" s="110"/>
      <c r="NDW1" s="109"/>
      <c r="NDX1" s="109"/>
      <c r="NDY1" s="110"/>
      <c r="NDZ1" s="109"/>
      <c r="NEA1" s="109"/>
      <c r="NEB1" s="109"/>
      <c r="NEC1" s="109"/>
      <c r="NED1" s="109"/>
      <c r="NEE1" s="109"/>
      <c r="NEF1" s="109"/>
      <c r="NEG1" s="109"/>
      <c r="NEH1" s="109"/>
      <c r="NEI1" s="109"/>
      <c r="NEJ1" s="109"/>
      <c r="NEK1" s="110"/>
      <c r="NEL1" s="109"/>
      <c r="NEM1" s="109"/>
      <c r="NEN1" s="110"/>
      <c r="NEO1" s="109"/>
      <c r="NEP1" s="109"/>
      <c r="NEQ1" s="109"/>
      <c r="NER1" s="109"/>
      <c r="NES1" s="109"/>
      <c r="NET1" s="109"/>
      <c r="NEU1" s="109"/>
      <c r="NEV1" s="109"/>
      <c r="NEW1" s="109"/>
      <c r="NEX1" s="109"/>
      <c r="NEY1" s="109"/>
      <c r="NEZ1" s="110"/>
      <c r="NFA1" s="109"/>
      <c r="NFB1" s="109"/>
      <c r="NFC1" s="110"/>
      <c r="NFD1" s="109"/>
      <c r="NFE1" s="109"/>
      <c r="NFF1" s="109"/>
      <c r="NFG1" s="109"/>
      <c r="NFH1" s="109"/>
      <c r="NFI1" s="109"/>
      <c r="NFJ1" s="109"/>
      <c r="NFK1" s="109"/>
      <c r="NFL1" s="109"/>
      <c r="NFM1" s="109"/>
      <c r="NFN1" s="109"/>
      <c r="NFO1" s="110"/>
      <c r="NFP1" s="109"/>
      <c r="NFQ1" s="109"/>
      <c r="NFR1" s="110"/>
      <c r="NFS1" s="109"/>
      <c r="NFT1" s="109"/>
      <c r="NFU1" s="109"/>
      <c r="NFV1" s="109"/>
      <c r="NFW1" s="109"/>
      <c r="NFX1" s="109"/>
      <c r="NFY1" s="109"/>
      <c r="NFZ1" s="109"/>
      <c r="NGA1" s="109"/>
      <c r="NGB1" s="109"/>
      <c r="NGC1" s="109"/>
      <c r="NGD1" s="110"/>
      <c r="NGE1" s="109"/>
      <c r="NGF1" s="109"/>
      <c r="NGG1" s="110"/>
      <c r="NGH1" s="109"/>
      <c r="NGI1" s="109"/>
      <c r="NGJ1" s="109"/>
      <c r="NGK1" s="109"/>
      <c r="NGL1" s="109"/>
      <c r="NGM1" s="109"/>
      <c r="NGN1" s="109"/>
      <c r="NGO1" s="109"/>
      <c r="NGP1" s="109"/>
      <c r="NGQ1" s="109"/>
      <c r="NGR1" s="109"/>
      <c r="NGS1" s="110"/>
      <c r="NGT1" s="109"/>
      <c r="NGU1" s="109"/>
      <c r="NGV1" s="110"/>
      <c r="NGW1" s="109"/>
      <c r="NGX1" s="109"/>
      <c r="NGY1" s="109"/>
      <c r="NGZ1" s="109"/>
      <c r="NHA1" s="109"/>
      <c r="NHB1" s="109"/>
      <c r="NHC1" s="109"/>
      <c r="NHD1" s="109"/>
      <c r="NHE1" s="109"/>
      <c r="NHF1" s="109"/>
      <c r="NHG1" s="109"/>
      <c r="NHH1" s="110"/>
      <c r="NHI1" s="109"/>
      <c r="NHJ1" s="109"/>
      <c r="NHK1" s="110"/>
      <c r="NHL1" s="109"/>
      <c r="NHM1" s="109"/>
      <c r="NHN1" s="109"/>
      <c r="NHO1" s="109"/>
      <c r="NHP1" s="109"/>
      <c r="NHQ1" s="109"/>
      <c r="NHR1" s="109"/>
      <c r="NHS1" s="109"/>
      <c r="NHT1" s="109"/>
      <c r="NHU1" s="109"/>
      <c r="NHV1" s="109"/>
      <c r="NHW1" s="110"/>
      <c r="NHX1" s="109"/>
      <c r="NHY1" s="109"/>
      <c r="NHZ1" s="110"/>
      <c r="NIA1" s="109"/>
      <c r="NIB1" s="109"/>
      <c r="NIC1" s="109"/>
      <c r="NID1" s="109"/>
      <c r="NIE1" s="109"/>
      <c r="NIF1" s="109"/>
      <c r="NIG1" s="109"/>
      <c r="NIH1" s="109"/>
      <c r="NII1" s="109"/>
      <c r="NIJ1" s="109"/>
      <c r="NIK1" s="109"/>
      <c r="NIL1" s="110"/>
      <c r="NIM1" s="109"/>
      <c r="NIN1" s="109"/>
      <c r="NIO1" s="110"/>
      <c r="NIP1" s="109"/>
      <c r="NIQ1" s="109"/>
      <c r="NIR1" s="109"/>
      <c r="NIS1" s="109"/>
      <c r="NIT1" s="109"/>
      <c r="NIU1" s="109"/>
      <c r="NIV1" s="109"/>
      <c r="NIW1" s="109"/>
      <c r="NIX1" s="109"/>
      <c r="NIY1" s="109"/>
      <c r="NIZ1" s="109"/>
      <c r="NJA1" s="110"/>
      <c r="NJB1" s="109"/>
      <c r="NJC1" s="109"/>
      <c r="NJD1" s="110"/>
      <c r="NJE1" s="109"/>
      <c r="NJF1" s="109"/>
      <c r="NJG1" s="109"/>
      <c r="NJH1" s="109"/>
      <c r="NJI1" s="109"/>
      <c r="NJJ1" s="109"/>
      <c r="NJK1" s="109"/>
      <c r="NJL1" s="109"/>
      <c r="NJM1" s="109"/>
      <c r="NJN1" s="109"/>
      <c r="NJO1" s="109"/>
      <c r="NJP1" s="110"/>
      <c r="NJQ1" s="109"/>
      <c r="NJR1" s="109"/>
      <c r="NJS1" s="110"/>
      <c r="NJT1" s="109"/>
      <c r="NJU1" s="109"/>
      <c r="NJV1" s="109"/>
      <c r="NJW1" s="109"/>
      <c r="NJX1" s="109"/>
      <c r="NJY1" s="109"/>
      <c r="NJZ1" s="109"/>
      <c r="NKA1" s="109"/>
      <c r="NKB1" s="109"/>
      <c r="NKC1" s="109"/>
      <c r="NKD1" s="109"/>
      <c r="NKE1" s="110"/>
      <c r="NKF1" s="109"/>
      <c r="NKG1" s="109"/>
      <c r="NKH1" s="110"/>
      <c r="NKI1" s="109"/>
      <c r="NKJ1" s="109"/>
      <c r="NKK1" s="109"/>
      <c r="NKL1" s="109"/>
      <c r="NKM1" s="109"/>
      <c r="NKN1" s="109"/>
      <c r="NKO1" s="109"/>
      <c r="NKP1" s="109"/>
      <c r="NKQ1" s="109"/>
      <c r="NKR1" s="109"/>
      <c r="NKS1" s="109"/>
      <c r="NKT1" s="110"/>
      <c r="NKU1" s="109"/>
      <c r="NKV1" s="109"/>
      <c r="NKW1" s="110"/>
      <c r="NKX1" s="109"/>
      <c r="NKY1" s="109"/>
      <c r="NKZ1" s="109"/>
      <c r="NLA1" s="109"/>
      <c r="NLB1" s="109"/>
      <c r="NLC1" s="109"/>
      <c r="NLD1" s="109"/>
      <c r="NLE1" s="109"/>
      <c r="NLF1" s="109"/>
      <c r="NLG1" s="109"/>
      <c r="NLH1" s="109"/>
      <c r="NLI1" s="110"/>
      <c r="NLJ1" s="109"/>
      <c r="NLK1" s="109"/>
      <c r="NLL1" s="110"/>
      <c r="NLM1" s="109"/>
      <c r="NLN1" s="109"/>
      <c r="NLO1" s="109"/>
      <c r="NLP1" s="109"/>
      <c r="NLQ1" s="109"/>
      <c r="NLR1" s="109"/>
      <c r="NLS1" s="109"/>
      <c r="NLT1" s="109"/>
      <c r="NLU1" s="109"/>
      <c r="NLV1" s="109"/>
      <c r="NLW1" s="109"/>
      <c r="NLX1" s="110"/>
      <c r="NLY1" s="109"/>
      <c r="NLZ1" s="109"/>
      <c r="NMA1" s="110"/>
      <c r="NMB1" s="109"/>
      <c r="NMC1" s="109"/>
      <c r="NMD1" s="109"/>
      <c r="NME1" s="109"/>
      <c r="NMF1" s="109"/>
      <c r="NMG1" s="109"/>
      <c r="NMH1" s="109"/>
      <c r="NMI1" s="109"/>
      <c r="NMJ1" s="109"/>
      <c r="NMK1" s="109"/>
      <c r="NML1" s="109"/>
      <c r="NMM1" s="110"/>
      <c r="NMN1" s="109"/>
      <c r="NMO1" s="109"/>
      <c r="NMP1" s="110"/>
      <c r="NMQ1" s="109"/>
      <c r="NMR1" s="109"/>
      <c r="NMS1" s="109"/>
      <c r="NMT1" s="109"/>
      <c r="NMU1" s="109"/>
      <c r="NMV1" s="109"/>
      <c r="NMW1" s="109"/>
      <c r="NMX1" s="109"/>
      <c r="NMY1" s="109"/>
      <c r="NMZ1" s="109"/>
      <c r="NNA1" s="109"/>
      <c r="NNB1" s="110"/>
      <c r="NNC1" s="109"/>
      <c r="NND1" s="109"/>
      <c r="NNE1" s="110"/>
      <c r="NNF1" s="109"/>
      <c r="NNG1" s="109"/>
      <c r="NNH1" s="109"/>
      <c r="NNI1" s="109"/>
      <c r="NNJ1" s="109"/>
      <c r="NNK1" s="109"/>
      <c r="NNL1" s="109"/>
      <c r="NNM1" s="109"/>
      <c r="NNN1" s="109"/>
      <c r="NNO1" s="109"/>
      <c r="NNP1" s="109"/>
      <c r="NNQ1" s="110"/>
      <c r="NNR1" s="109"/>
      <c r="NNS1" s="109"/>
      <c r="NNT1" s="110"/>
      <c r="NNU1" s="109"/>
      <c r="NNV1" s="109"/>
      <c r="NNW1" s="109"/>
      <c r="NNX1" s="109"/>
      <c r="NNY1" s="109"/>
      <c r="NNZ1" s="109"/>
      <c r="NOA1" s="109"/>
      <c r="NOB1" s="109"/>
      <c r="NOC1" s="109"/>
      <c r="NOD1" s="109"/>
      <c r="NOE1" s="109"/>
      <c r="NOF1" s="110"/>
      <c r="NOG1" s="109"/>
      <c r="NOH1" s="109"/>
      <c r="NOI1" s="110"/>
      <c r="NOJ1" s="109"/>
      <c r="NOK1" s="109"/>
      <c r="NOL1" s="109"/>
      <c r="NOM1" s="109"/>
      <c r="NON1" s="109"/>
      <c r="NOO1" s="109"/>
      <c r="NOP1" s="109"/>
      <c r="NOQ1" s="109"/>
      <c r="NOR1" s="109"/>
      <c r="NOS1" s="109"/>
      <c r="NOT1" s="109"/>
      <c r="NOU1" s="110"/>
      <c r="NOV1" s="109"/>
      <c r="NOW1" s="109"/>
      <c r="NOX1" s="110"/>
      <c r="NOY1" s="109"/>
      <c r="NOZ1" s="109"/>
      <c r="NPA1" s="109"/>
      <c r="NPB1" s="109"/>
      <c r="NPC1" s="109"/>
      <c r="NPD1" s="109"/>
      <c r="NPE1" s="109"/>
      <c r="NPF1" s="109"/>
      <c r="NPG1" s="109"/>
      <c r="NPH1" s="109"/>
      <c r="NPI1" s="109"/>
      <c r="NPJ1" s="110"/>
      <c r="NPK1" s="109"/>
      <c r="NPL1" s="109"/>
      <c r="NPM1" s="110"/>
      <c r="NPN1" s="109"/>
      <c r="NPO1" s="109"/>
      <c r="NPP1" s="109"/>
      <c r="NPQ1" s="109"/>
      <c r="NPR1" s="109"/>
      <c r="NPS1" s="109"/>
      <c r="NPT1" s="109"/>
      <c r="NPU1" s="109"/>
      <c r="NPV1" s="109"/>
      <c r="NPW1" s="109"/>
      <c r="NPX1" s="109"/>
      <c r="NPY1" s="110"/>
      <c r="NPZ1" s="109"/>
      <c r="NQA1" s="109"/>
      <c r="NQB1" s="110"/>
      <c r="NQC1" s="109"/>
      <c r="NQD1" s="109"/>
      <c r="NQE1" s="109"/>
      <c r="NQF1" s="109"/>
      <c r="NQG1" s="109"/>
      <c r="NQH1" s="109"/>
      <c r="NQI1" s="109"/>
      <c r="NQJ1" s="109"/>
      <c r="NQK1" s="109"/>
      <c r="NQL1" s="109"/>
      <c r="NQM1" s="109"/>
      <c r="NQN1" s="110"/>
      <c r="NQO1" s="109"/>
      <c r="NQP1" s="109"/>
      <c r="NQQ1" s="110"/>
      <c r="NQR1" s="109"/>
      <c r="NQS1" s="109"/>
      <c r="NQT1" s="109"/>
      <c r="NQU1" s="109"/>
      <c r="NQV1" s="109"/>
      <c r="NQW1" s="109"/>
      <c r="NQX1" s="109"/>
      <c r="NQY1" s="109"/>
      <c r="NQZ1" s="109"/>
      <c r="NRA1" s="109"/>
      <c r="NRB1" s="109"/>
      <c r="NRC1" s="110"/>
      <c r="NRD1" s="109"/>
      <c r="NRE1" s="109"/>
      <c r="NRF1" s="110"/>
      <c r="NRG1" s="109"/>
      <c r="NRH1" s="109"/>
      <c r="NRI1" s="109"/>
      <c r="NRJ1" s="109"/>
      <c r="NRK1" s="109"/>
      <c r="NRL1" s="109"/>
      <c r="NRM1" s="109"/>
      <c r="NRN1" s="109"/>
      <c r="NRO1" s="109"/>
      <c r="NRP1" s="109"/>
      <c r="NRQ1" s="109"/>
      <c r="NRR1" s="110"/>
      <c r="NRS1" s="109"/>
      <c r="NRT1" s="109"/>
      <c r="NRU1" s="110"/>
      <c r="NRV1" s="109"/>
      <c r="NRW1" s="109"/>
      <c r="NRX1" s="109"/>
      <c r="NRY1" s="109"/>
      <c r="NRZ1" s="109"/>
      <c r="NSA1" s="109"/>
      <c r="NSB1" s="109"/>
      <c r="NSC1" s="109"/>
      <c r="NSD1" s="109"/>
      <c r="NSE1" s="109"/>
      <c r="NSF1" s="109"/>
      <c r="NSG1" s="110"/>
      <c r="NSH1" s="109"/>
      <c r="NSI1" s="109"/>
      <c r="NSJ1" s="110"/>
      <c r="NSK1" s="109"/>
      <c r="NSL1" s="109"/>
      <c r="NSM1" s="109"/>
      <c r="NSN1" s="109"/>
      <c r="NSO1" s="109"/>
      <c r="NSP1" s="109"/>
      <c r="NSQ1" s="109"/>
      <c r="NSR1" s="109"/>
      <c r="NSS1" s="109"/>
      <c r="NST1" s="109"/>
      <c r="NSU1" s="109"/>
      <c r="NSV1" s="110"/>
      <c r="NSW1" s="109"/>
      <c r="NSX1" s="109"/>
      <c r="NSY1" s="110"/>
      <c r="NSZ1" s="109"/>
      <c r="NTA1" s="109"/>
      <c r="NTB1" s="109"/>
      <c r="NTC1" s="109"/>
      <c r="NTD1" s="109"/>
      <c r="NTE1" s="109"/>
      <c r="NTF1" s="109"/>
      <c r="NTG1" s="109"/>
      <c r="NTH1" s="109"/>
      <c r="NTI1" s="109"/>
      <c r="NTJ1" s="109"/>
      <c r="NTK1" s="110"/>
      <c r="NTL1" s="109"/>
      <c r="NTM1" s="109"/>
      <c r="NTN1" s="110"/>
      <c r="NTO1" s="109"/>
      <c r="NTP1" s="109"/>
      <c r="NTQ1" s="109"/>
      <c r="NTR1" s="109"/>
      <c r="NTS1" s="109"/>
      <c r="NTT1" s="109"/>
      <c r="NTU1" s="109"/>
      <c r="NTV1" s="109"/>
      <c r="NTW1" s="109"/>
      <c r="NTX1" s="109"/>
      <c r="NTY1" s="109"/>
      <c r="NTZ1" s="110"/>
      <c r="NUA1" s="109"/>
      <c r="NUB1" s="109"/>
      <c r="NUC1" s="110"/>
      <c r="NUD1" s="109"/>
      <c r="NUE1" s="109"/>
      <c r="NUF1" s="109"/>
      <c r="NUG1" s="109"/>
      <c r="NUH1" s="109"/>
      <c r="NUI1" s="109"/>
      <c r="NUJ1" s="109"/>
      <c r="NUK1" s="109"/>
      <c r="NUL1" s="109"/>
      <c r="NUM1" s="109"/>
      <c r="NUN1" s="109"/>
      <c r="NUO1" s="110"/>
      <c r="NUP1" s="109"/>
      <c r="NUQ1" s="109"/>
      <c r="NUR1" s="110"/>
      <c r="NUS1" s="109"/>
      <c r="NUT1" s="109"/>
      <c r="NUU1" s="109"/>
      <c r="NUV1" s="109"/>
      <c r="NUW1" s="109"/>
      <c r="NUX1" s="109"/>
      <c r="NUY1" s="109"/>
      <c r="NUZ1" s="109"/>
      <c r="NVA1" s="109"/>
      <c r="NVB1" s="109"/>
      <c r="NVC1" s="109"/>
      <c r="NVD1" s="110"/>
      <c r="NVE1" s="109"/>
      <c r="NVF1" s="109"/>
      <c r="NVG1" s="110"/>
      <c r="NVH1" s="109"/>
      <c r="NVI1" s="109"/>
      <c r="NVJ1" s="109"/>
      <c r="NVK1" s="109"/>
      <c r="NVL1" s="109"/>
      <c r="NVM1" s="109"/>
      <c r="NVN1" s="109"/>
      <c r="NVO1" s="109"/>
      <c r="NVP1" s="109"/>
      <c r="NVQ1" s="109"/>
      <c r="NVR1" s="109"/>
      <c r="NVS1" s="110"/>
      <c r="NVT1" s="109"/>
      <c r="NVU1" s="109"/>
      <c r="NVV1" s="110"/>
      <c r="NVW1" s="109"/>
      <c r="NVX1" s="109"/>
      <c r="NVY1" s="109"/>
      <c r="NVZ1" s="109"/>
      <c r="NWA1" s="109"/>
      <c r="NWB1" s="109"/>
      <c r="NWC1" s="109"/>
      <c r="NWD1" s="109"/>
      <c r="NWE1" s="109"/>
      <c r="NWF1" s="109"/>
      <c r="NWG1" s="109"/>
      <c r="NWH1" s="110"/>
      <c r="NWI1" s="109"/>
      <c r="NWJ1" s="109"/>
      <c r="NWK1" s="110"/>
      <c r="NWL1" s="109"/>
      <c r="NWM1" s="109"/>
      <c r="NWN1" s="109"/>
      <c r="NWO1" s="109"/>
      <c r="NWP1" s="109"/>
      <c r="NWQ1" s="109"/>
      <c r="NWR1" s="109"/>
      <c r="NWS1" s="109"/>
      <c r="NWT1" s="109"/>
      <c r="NWU1" s="109"/>
      <c r="NWV1" s="109"/>
      <c r="NWW1" s="110"/>
      <c r="NWX1" s="109"/>
      <c r="NWY1" s="109"/>
      <c r="NWZ1" s="110"/>
      <c r="NXA1" s="109"/>
      <c r="NXB1" s="109"/>
      <c r="NXC1" s="109"/>
      <c r="NXD1" s="109"/>
      <c r="NXE1" s="109"/>
      <c r="NXF1" s="109"/>
      <c r="NXG1" s="109"/>
      <c r="NXH1" s="109"/>
      <c r="NXI1" s="109"/>
      <c r="NXJ1" s="109"/>
      <c r="NXK1" s="109"/>
      <c r="NXL1" s="110"/>
      <c r="NXM1" s="109"/>
      <c r="NXN1" s="109"/>
      <c r="NXO1" s="110"/>
      <c r="NXP1" s="109"/>
      <c r="NXQ1" s="109"/>
      <c r="NXR1" s="109"/>
      <c r="NXS1" s="109"/>
      <c r="NXT1" s="109"/>
      <c r="NXU1" s="109"/>
      <c r="NXV1" s="109"/>
      <c r="NXW1" s="109"/>
      <c r="NXX1" s="109"/>
      <c r="NXY1" s="109"/>
      <c r="NXZ1" s="109"/>
      <c r="NYA1" s="110"/>
      <c r="NYB1" s="109"/>
      <c r="NYC1" s="109"/>
      <c r="NYD1" s="110"/>
      <c r="NYE1" s="109"/>
      <c r="NYF1" s="109"/>
      <c r="NYG1" s="109"/>
      <c r="NYH1" s="109"/>
      <c r="NYI1" s="109"/>
      <c r="NYJ1" s="109"/>
      <c r="NYK1" s="109"/>
      <c r="NYL1" s="109"/>
      <c r="NYM1" s="109"/>
      <c r="NYN1" s="109"/>
      <c r="NYO1" s="109"/>
      <c r="NYP1" s="110"/>
      <c r="NYQ1" s="109"/>
      <c r="NYR1" s="109"/>
      <c r="NYS1" s="110"/>
      <c r="NYT1" s="109"/>
      <c r="NYU1" s="109"/>
      <c r="NYV1" s="109"/>
      <c r="NYW1" s="109"/>
      <c r="NYX1" s="109"/>
      <c r="NYY1" s="109"/>
      <c r="NYZ1" s="109"/>
      <c r="NZA1" s="109"/>
      <c r="NZB1" s="109"/>
      <c r="NZC1" s="109"/>
      <c r="NZD1" s="109"/>
      <c r="NZE1" s="110"/>
      <c r="NZF1" s="109"/>
      <c r="NZG1" s="109"/>
      <c r="NZH1" s="110"/>
      <c r="NZI1" s="109"/>
      <c r="NZJ1" s="109"/>
      <c r="NZK1" s="109"/>
      <c r="NZL1" s="109"/>
      <c r="NZM1" s="109"/>
      <c r="NZN1" s="109"/>
      <c r="NZO1" s="109"/>
      <c r="NZP1" s="109"/>
      <c r="NZQ1" s="109"/>
      <c r="NZR1" s="109"/>
      <c r="NZS1" s="109"/>
      <c r="NZT1" s="110"/>
      <c r="NZU1" s="109"/>
      <c r="NZV1" s="109"/>
      <c r="NZW1" s="110"/>
      <c r="NZX1" s="109"/>
      <c r="NZY1" s="109"/>
      <c r="NZZ1" s="109"/>
      <c r="OAA1" s="109"/>
      <c r="OAB1" s="109"/>
      <c r="OAC1" s="109"/>
      <c r="OAD1" s="109"/>
      <c r="OAE1" s="109"/>
      <c r="OAF1" s="109"/>
      <c r="OAG1" s="109"/>
      <c r="OAH1" s="109"/>
      <c r="OAI1" s="110"/>
      <c r="OAJ1" s="109"/>
      <c r="OAK1" s="109"/>
      <c r="OAL1" s="110"/>
      <c r="OAM1" s="109"/>
      <c r="OAN1" s="109"/>
      <c r="OAO1" s="109"/>
      <c r="OAP1" s="109"/>
      <c r="OAQ1" s="109"/>
      <c r="OAR1" s="109"/>
      <c r="OAS1" s="109"/>
      <c r="OAT1" s="109"/>
      <c r="OAU1" s="109"/>
      <c r="OAV1" s="109"/>
      <c r="OAW1" s="109"/>
      <c r="OAX1" s="110"/>
      <c r="OAY1" s="109"/>
      <c r="OAZ1" s="109"/>
      <c r="OBA1" s="110"/>
      <c r="OBB1" s="109"/>
      <c r="OBC1" s="109"/>
      <c r="OBD1" s="109"/>
      <c r="OBE1" s="109"/>
      <c r="OBF1" s="109"/>
      <c r="OBG1" s="109"/>
      <c r="OBH1" s="109"/>
      <c r="OBI1" s="109"/>
      <c r="OBJ1" s="109"/>
      <c r="OBK1" s="109"/>
      <c r="OBL1" s="109"/>
      <c r="OBM1" s="110"/>
      <c r="OBN1" s="109"/>
      <c r="OBO1" s="109"/>
      <c r="OBP1" s="110"/>
      <c r="OBQ1" s="109"/>
      <c r="OBR1" s="109"/>
      <c r="OBS1" s="109"/>
      <c r="OBT1" s="109"/>
      <c r="OBU1" s="109"/>
      <c r="OBV1" s="109"/>
      <c r="OBW1" s="109"/>
      <c r="OBX1" s="109"/>
      <c r="OBY1" s="109"/>
      <c r="OBZ1" s="109"/>
      <c r="OCA1" s="109"/>
      <c r="OCB1" s="110"/>
      <c r="OCC1" s="109"/>
      <c r="OCD1" s="109"/>
      <c r="OCE1" s="110"/>
      <c r="OCF1" s="109"/>
      <c r="OCG1" s="109"/>
      <c r="OCH1" s="109"/>
      <c r="OCI1" s="109"/>
      <c r="OCJ1" s="109"/>
      <c r="OCK1" s="109"/>
      <c r="OCL1" s="109"/>
      <c r="OCM1" s="109"/>
      <c r="OCN1" s="109"/>
      <c r="OCO1" s="109"/>
      <c r="OCP1" s="109"/>
      <c r="OCQ1" s="110"/>
      <c r="OCR1" s="109"/>
      <c r="OCS1" s="109"/>
      <c r="OCT1" s="110"/>
      <c r="OCU1" s="109"/>
      <c r="OCV1" s="109"/>
      <c r="OCW1" s="109"/>
      <c r="OCX1" s="109"/>
      <c r="OCY1" s="109"/>
      <c r="OCZ1" s="109"/>
      <c r="ODA1" s="109"/>
      <c r="ODB1" s="109"/>
      <c r="ODC1" s="109"/>
      <c r="ODD1" s="109"/>
      <c r="ODE1" s="109"/>
      <c r="ODF1" s="110"/>
      <c r="ODG1" s="109"/>
      <c r="ODH1" s="109"/>
      <c r="ODI1" s="110"/>
      <c r="ODJ1" s="109"/>
      <c r="ODK1" s="109"/>
      <c r="ODL1" s="109"/>
      <c r="ODM1" s="109"/>
      <c r="ODN1" s="109"/>
      <c r="ODO1" s="109"/>
      <c r="ODP1" s="109"/>
      <c r="ODQ1" s="109"/>
      <c r="ODR1" s="109"/>
      <c r="ODS1" s="109"/>
      <c r="ODT1" s="109"/>
      <c r="ODU1" s="110"/>
      <c r="ODV1" s="109"/>
      <c r="ODW1" s="109"/>
      <c r="ODX1" s="110"/>
      <c r="ODY1" s="109"/>
      <c r="ODZ1" s="109"/>
      <c r="OEA1" s="109"/>
      <c r="OEB1" s="109"/>
      <c r="OEC1" s="109"/>
      <c r="OED1" s="109"/>
      <c r="OEE1" s="109"/>
      <c r="OEF1" s="109"/>
      <c r="OEG1" s="109"/>
      <c r="OEH1" s="109"/>
      <c r="OEI1" s="109"/>
      <c r="OEJ1" s="110"/>
      <c r="OEK1" s="109"/>
      <c r="OEL1" s="109"/>
      <c r="OEM1" s="110"/>
      <c r="OEN1" s="109"/>
      <c r="OEO1" s="109"/>
      <c r="OEP1" s="109"/>
      <c r="OEQ1" s="109"/>
      <c r="OER1" s="109"/>
      <c r="OES1" s="109"/>
      <c r="OET1" s="109"/>
      <c r="OEU1" s="109"/>
      <c r="OEV1" s="109"/>
      <c r="OEW1" s="109"/>
      <c r="OEX1" s="109"/>
      <c r="OEY1" s="110"/>
      <c r="OEZ1" s="109"/>
      <c r="OFA1" s="109"/>
      <c r="OFB1" s="110"/>
      <c r="OFC1" s="109"/>
      <c r="OFD1" s="109"/>
      <c r="OFE1" s="109"/>
      <c r="OFF1" s="109"/>
      <c r="OFG1" s="109"/>
      <c r="OFH1" s="109"/>
      <c r="OFI1" s="109"/>
      <c r="OFJ1" s="109"/>
      <c r="OFK1" s="109"/>
      <c r="OFL1" s="109"/>
      <c r="OFM1" s="109"/>
      <c r="OFN1" s="110"/>
      <c r="OFO1" s="109"/>
      <c r="OFP1" s="109"/>
      <c r="OFQ1" s="110"/>
      <c r="OFR1" s="109"/>
      <c r="OFS1" s="109"/>
      <c r="OFT1" s="109"/>
      <c r="OFU1" s="109"/>
      <c r="OFV1" s="109"/>
      <c r="OFW1" s="109"/>
      <c r="OFX1" s="109"/>
      <c r="OFY1" s="109"/>
      <c r="OFZ1" s="109"/>
      <c r="OGA1" s="109"/>
      <c r="OGB1" s="109"/>
      <c r="OGC1" s="110"/>
      <c r="OGD1" s="109"/>
      <c r="OGE1" s="109"/>
      <c r="OGF1" s="110"/>
      <c r="OGG1" s="109"/>
      <c r="OGH1" s="109"/>
      <c r="OGI1" s="109"/>
      <c r="OGJ1" s="109"/>
      <c r="OGK1" s="109"/>
      <c r="OGL1" s="109"/>
      <c r="OGM1" s="109"/>
      <c r="OGN1" s="109"/>
      <c r="OGO1" s="109"/>
      <c r="OGP1" s="109"/>
      <c r="OGQ1" s="109"/>
      <c r="OGR1" s="110"/>
      <c r="OGS1" s="109"/>
      <c r="OGT1" s="109"/>
      <c r="OGU1" s="110"/>
      <c r="OGV1" s="109"/>
      <c r="OGW1" s="109"/>
      <c r="OGX1" s="109"/>
      <c r="OGY1" s="109"/>
      <c r="OGZ1" s="109"/>
      <c r="OHA1" s="109"/>
      <c r="OHB1" s="109"/>
      <c r="OHC1" s="109"/>
      <c r="OHD1" s="109"/>
      <c r="OHE1" s="109"/>
      <c r="OHF1" s="109"/>
      <c r="OHG1" s="110"/>
      <c r="OHH1" s="109"/>
      <c r="OHI1" s="109"/>
      <c r="OHJ1" s="110"/>
      <c r="OHK1" s="109"/>
      <c r="OHL1" s="109"/>
      <c r="OHM1" s="109"/>
      <c r="OHN1" s="109"/>
      <c r="OHO1" s="109"/>
      <c r="OHP1" s="109"/>
      <c r="OHQ1" s="109"/>
      <c r="OHR1" s="109"/>
      <c r="OHS1" s="109"/>
      <c r="OHT1" s="109"/>
      <c r="OHU1" s="109"/>
      <c r="OHV1" s="110"/>
      <c r="OHW1" s="109"/>
      <c r="OHX1" s="109"/>
      <c r="OHY1" s="110"/>
      <c r="OHZ1" s="109"/>
      <c r="OIA1" s="109"/>
      <c r="OIB1" s="109"/>
      <c r="OIC1" s="109"/>
      <c r="OID1" s="109"/>
      <c r="OIE1" s="109"/>
      <c r="OIF1" s="109"/>
      <c r="OIG1" s="109"/>
      <c r="OIH1" s="109"/>
      <c r="OII1" s="109"/>
      <c r="OIJ1" s="109"/>
      <c r="OIK1" s="110"/>
      <c r="OIL1" s="109"/>
      <c r="OIM1" s="109"/>
      <c r="OIN1" s="110"/>
      <c r="OIO1" s="109"/>
      <c r="OIP1" s="109"/>
      <c r="OIQ1" s="109"/>
      <c r="OIR1" s="109"/>
      <c r="OIS1" s="109"/>
      <c r="OIT1" s="109"/>
      <c r="OIU1" s="109"/>
      <c r="OIV1" s="109"/>
      <c r="OIW1" s="109"/>
      <c r="OIX1" s="109"/>
      <c r="OIY1" s="109"/>
      <c r="OIZ1" s="110"/>
      <c r="OJA1" s="109"/>
      <c r="OJB1" s="109"/>
      <c r="OJC1" s="110"/>
      <c r="OJD1" s="109"/>
      <c r="OJE1" s="109"/>
      <c r="OJF1" s="109"/>
      <c r="OJG1" s="109"/>
      <c r="OJH1" s="109"/>
      <c r="OJI1" s="109"/>
      <c r="OJJ1" s="109"/>
      <c r="OJK1" s="109"/>
      <c r="OJL1" s="109"/>
      <c r="OJM1" s="109"/>
      <c r="OJN1" s="109"/>
      <c r="OJO1" s="110"/>
      <c r="OJP1" s="109"/>
      <c r="OJQ1" s="109"/>
      <c r="OJR1" s="110"/>
      <c r="OJS1" s="109"/>
      <c r="OJT1" s="109"/>
      <c r="OJU1" s="109"/>
      <c r="OJV1" s="109"/>
      <c r="OJW1" s="109"/>
      <c r="OJX1" s="109"/>
      <c r="OJY1" s="109"/>
      <c r="OJZ1" s="109"/>
      <c r="OKA1" s="109"/>
      <c r="OKB1" s="109"/>
      <c r="OKC1" s="109"/>
      <c r="OKD1" s="110"/>
      <c r="OKE1" s="109"/>
      <c r="OKF1" s="109"/>
      <c r="OKG1" s="110"/>
      <c r="OKH1" s="109"/>
      <c r="OKI1" s="109"/>
      <c r="OKJ1" s="109"/>
      <c r="OKK1" s="109"/>
      <c r="OKL1" s="109"/>
      <c r="OKM1" s="109"/>
      <c r="OKN1" s="109"/>
      <c r="OKO1" s="109"/>
      <c r="OKP1" s="109"/>
      <c r="OKQ1" s="109"/>
      <c r="OKR1" s="109"/>
      <c r="OKS1" s="110"/>
      <c r="OKT1" s="109"/>
      <c r="OKU1" s="109"/>
      <c r="OKV1" s="110"/>
      <c r="OKW1" s="109"/>
      <c r="OKX1" s="109"/>
      <c r="OKY1" s="109"/>
      <c r="OKZ1" s="109"/>
      <c r="OLA1" s="109"/>
      <c r="OLB1" s="109"/>
      <c r="OLC1" s="109"/>
      <c r="OLD1" s="109"/>
      <c r="OLE1" s="109"/>
      <c r="OLF1" s="109"/>
      <c r="OLG1" s="109"/>
      <c r="OLH1" s="110"/>
      <c r="OLI1" s="109"/>
      <c r="OLJ1" s="109"/>
      <c r="OLK1" s="110"/>
      <c r="OLL1" s="109"/>
      <c r="OLM1" s="109"/>
      <c r="OLN1" s="109"/>
      <c r="OLO1" s="109"/>
      <c r="OLP1" s="109"/>
      <c r="OLQ1" s="109"/>
      <c r="OLR1" s="109"/>
      <c r="OLS1" s="109"/>
      <c r="OLT1" s="109"/>
      <c r="OLU1" s="109"/>
      <c r="OLV1" s="109"/>
      <c r="OLW1" s="110"/>
      <c r="OLX1" s="109"/>
      <c r="OLY1" s="109"/>
      <c r="OLZ1" s="110"/>
      <c r="OMA1" s="109"/>
      <c r="OMB1" s="109"/>
      <c r="OMC1" s="109"/>
      <c r="OMD1" s="109"/>
      <c r="OME1" s="109"/>
      <c r="OMF1" s="109"/>
      <c r="OMG1" s="109"/>
      <c r="OMH1" s="109"/>
      <c r="OMI1" s="109"/>
      <c r="OMJ1" s="109"/>
      <c r="OMK1" s="109"/>
      <c r="OML1" s="110"/>
      <c r="OMM1" s="109"/>
      <c r="OMN1" s="109"/>
      <c r="OMO1" s="110"/>
      <c r="OMP1" s="109"/>
      <c r="OMQ1" s="109"/>
      <c r="OMR1" s="109"/>
      <c r="OMS1" s="109"/>
      <c r="OMT1" s="109"/>
      <c r="OMU1" s="109"/>
      <c r="OMV1" s="109"/>
      <c r="OMW1" s="109"/>
      <c r="OMX1" s="109"/>
      <c r="OMY1" s="109"/>
      <c r="OMZ1" s="109"/>
      <c r="ONA1" s="110"/>
      <c r="ONB1" s="109"/>
      <c r="ONC1" s="109"/>
      <c r="OND1" s="110"/>
      <c r="ONE1" s="109"/>
      <c r="ONF1" s="109"/>
      <c r="ONG1" s="109"/>
      <c r="ONH1" s="109"/>
      <c r="ONI1" s="109"/>
      <c r="ONJ1" s="109"/>
      <c r="ONK1" s="109"/>
      <c r="ONL1" s="109"/>
      <c r="ONM1" s="109"/>
      <c r="ONN1" s="109"/>
      <c r="ONO1" s="109"/>
      <c r="ONP1" s="110"/>
      <c r="ONQ1" s="109"/>
      <c r="ONR1" s="109"/>
      <c r="ONS1" s="110"/>
      <c r="ONT1" s="109"/>
      <c r="ONU1" s="109"/>
      <c r="ONV1" s="109"/>
      <c r="ONW1" s="109"/>
      <c r="ONX1" s="109"/>
      <c r="ONY1" s="109"/>
      <c r="ONZ1" s="109"/>
      <c r="OOA1" s="109"/>
      <c r="OOB1" s="109"/>
      <c r="OOC1" s="109"/>
      <c r="OOD1" s="109"/>
      <c r="OOE1" s="110"/>
      <c r="OOF1" s="109"/>
      <c r="OOG1" s="109"/>
      <c r="OOH1" s="110"/>
      <c r="OOI1" s="109"/>
      <c r="OOJ1" s="109"/>
      <c r="OOK1" s="109"/>
      <c r="OOL1" s="109"/>
      <c r="OOM1" s="109"/>
      <c r="OON1" s="109"/>
      <c r="OOO1" s="109"/>
      <c r="OOP1" s="109"/>
      <c r="OOQ1" s="109"/>
      <c r="OOR1" s="109"/>
      <c r="OOS1" s="109"/>
      <c r="OOT1" s="110"/>
      <c r="OOU1" s="109"/>
      <c r="OOV1" s="109"/>
      <c r="OOW1" s="110"/>
      <c r="OOX1" s="109"/>
      <c r="OOY1" s="109"/>
      <c r="OOZ1" s="109"/>
      <c r="OPA1" s="109"/>
      <c r="OPB1" s="109"/>
      <c r="OPC1" s="109"/>
      <c r="OPD1" s="109"/>
      <c r="OPE1" s="109"/>
      <c r="OPF1" s="109"/>
      <c r="OPG1" s="109"/>
      <c r="OPH1" s="109"/>
      <c r="OPI1" s="110"/>
      <c r="OPJ1" s="109"/>
      <c r="OPK1" s="109"/>
      <c r="OPL1" s="110"/>
      <c r="OPM1" s="109"/>
      <c r="OPN1" s="109"/>
      <c r="OPO1" s="109"/>
      <c r="OPP1" s="109"/>
      <c r="OPQ1" s="109"/>
      <c r="OPR1" s="109"/>
      <c r="OPS1" s="109"/>
      <c r="OPT1" s="109"/>
      <c r="OPU1" s="109"/>
      <c r="OPV1" s="109"/>
      <c r="OPW1" s="109"/>
      <c r="OPX1" s="110"/>
      <c r="OPY1" s="109"/>
      <c r="OPZ1" s="109"/>
      <c r="OQA1" s="110"/>
      <c r="OQB1" s="109"/>
      <c r="OQC1" s="109"/>
      <c r="OQD1" s="109"/>
      <c r="OQE1" s="109"/>
      <c r="OQF1" s="109"/>
      <c r="OQG1" s="109"/>
      <c r="OQH1" s="109"/>
      <c r="OQI1" s="109"/>
      <c r="OQJ1" s="109"/>
      <c r="OQK1" s="109"/>
      <c r="OQL1" s="109"/>
      <c r="OQM1" s="110"/>
      <c r="OQN1" s="109"/>
      <c r="OQO1" s="109"/>
      <c r="OQP1" s="110"/>
      <c r="OQQ1" s="109"/>
      <c r="OQR1" s="109"/>
      <c r="OQS1" s="109"/>
      <c r="OQT1" s="109"/>
      <c r="OQU1" s="109"/>
      <c r="OQV1" s="109"/>
      <c r="OQW1" s="109"/>
      <c r="OQX1" s="109"/>
      <c r="OQY1" s="109"/>
      <c r="OQZ1" s="109"/>
      <c r="ORA1" s="109"/>
      <c r="ORB1" s="110"/>
      <c r="ORC1" s="109"/>
      <c r="ORD1" s="109"/>
      <c r="ORE1" s="110"/>
      <c r="ORF1" s="109"/>
      <c r="ORG1" s="109"/>
      <c r="ORH1" s="109"/>
      <c r="ORI1" s="109"/>
      <c r="ORJ1" s="109"/>
      <c r="ORK1" s="109"/>
      <c r="ORL1" s="109"/>
      <c r="ORM1" s="109"/>
      <c r="ORN1" s="109"/>
      <c r="ORO1" s="109"/>
      <c r="ORP1" s="109"/>
      <c r="ORQ1" s="110"/>
      <c r="ORR1" s="109"/>
      <c r="ORS1" s="109"/>
      <c r="ORT1" s="110"/>
      <c r="ORU1" s="109"/>
      <c r="ORV1" s="109"/>
      <c r="ORW1" s="109"/>
      <c r="ORX1" s="109"/>
      <c r="ORY1" s="109"/>
      <c r="ORZ1" s="109"/>
      <c r="OSA1" s="109"/>
      <c r="OSB1" s="109"/>
      <c r="OSC1" s="109"/>
      <c r="OSD1" s="109"/>
      <c r="OSE1" s="109"/>
      <c r="OSF1" s="110"/>
      <c r="OSG1" s="109"/>
      <c r="OSH1" s="109"/>
      <c r="OSI1" s="110"/>
      <c r="OSJ1" s="109"/>
      <c r="OSK1" s="109"/>
      <c r="OSL1" s="109"/>
      <c r="OSM1" s="109"/>
      <c r="OSN1" s="109"/>
      <c r="OSO1" s="109"/>
      <c r="OSP1" s="109"/>
      <c r="OSQ1" s="109"/>
      <c r="OSR1" s="109"/>
      <c r="OSS1" s="109"/>
      <c r="OST1" s="109"/>
      <c r="OSU1" s="110"/>
      <c r="OSV1" s="109"/>
      <c r="OSW1" s="109"/>
      <c r="OSX1" s="110"/>
      <c r="OSY1" s="109"/>
      <c r="OSZ1" s="109"/>
      <c r="OTA1" s="109"/>
      <c r="OTB1" s="109"/>
      <c r="OTC1" s="109"/>
      <c r="OTD1" s="109"/>
      <c r="OTE1" s="109"/>
      <c r="OTF1" s="109"/>
      <c r="OTG1" s="109"/>
      <c r="OTH1" s="109"/>
      <c r="OTI1" s="109"/>
      <c r="OTJ1" s="110"/>
      <c r="OTK1" s="109"/>
      <c r="OTL1" s="109"/>
      <c r="OTM1" s="110"/>
      <c r="OTN1" s="109"/>
      <c r="OTO1" s="109"/>
      <c r="OTP1" s="109"/>
      <c r="OTQ1" s="109"/>
      <c r="OTR1" s="109"/>
      <c r="OTS1" s="109"/>
      <c r="OTT1" s="109"/>
      <c r="OTU1" s="109"/>
      <c r="OTV1" s="109"/>
      <c r="OTW1" s="109"/>
      <c r="OTX1" s="109"/>
      <c r="OTY1" s="110"/>
      <c r="OTZ1" s="109"/>
      <c r="OUA1" s="109"/>
      <c r="OUB1" s="110"/>
      <c r="OUC1" s="109"/>
      <c r="OUD1" s="109"/>
      <c r="OUE1" s="109"/>
      <c r="OUF1" s="109"/>
      <c r="OUG1" s="109"/>
      <c r="OUH1" s="109"/>
      <c r="OUI1" s="109"/>
      <c r="OUJ1" s="109"/>
      <c r="OUK1" s="109"/>
      <c r="OUL1" s="109"/>
      <c r="OUM1" s="109"/>
      <c r="OUN1" s="110"/>
      <c r="OUO1" s="109"/>
      <c r="OUP1" s="109"/>
      <c r="OUQ1" s="110"/>
      <c r="OUR1" s="109"/>
      <c r="OUS1" s="109"/>
      <c r="OUT1" s="109"/>
      <c r="OUU1" s="109"/>
      <c r="OUV1" s="109"/>
      <c r="OUW1" s="109"/>
      <c r="OUX1" s="109"/>
      <c r="OUY1" s="109"/>
      <c r="OUZ1" s="109"/>
      <c r="OVA1" s="109"/>
      <c r="OVB1" s="109"/>
      <c r="OVC1" s="110"/>
      <c r="OVD1" s="109"/>
      <c r="OVE1" s="109"/>
      <c r="OVF1" s="110"/>
      <c r="OVG1" s="109"/>
      <c r="OVH1" s="109"/>
      <c r="OVI1" s="109"/>
      <c r="OVJ1" s="109"/>
      <c r="OVK1" s="109"/>
      <c r="OVL1" s="109"/>
      <c r="OVM1" s="109"/>
      <c r="OVN1" s="109"/>
      <c r="OVO1" s="109"/>
      <c r="OVP1" s="109"/>
      <c r="OVQ1" s="109"/>
      <c r="OVR1" s="110"/>
      <c r="OVS1" s="109"/>
      <c r="OVT1" s="109"/>
      <c r="OVU1" s="110"/>
      <c r="OVV1" s="109"/>
      <c r="OVW1" s="109"/>
      <c r="OVX1" s="109"/>
      <c r="OVY1" s="109"/>
      <c r="OVZ1" s="109"/>
      <c r="OWA1" s="109"/>
      <c r="OWB1" s="109"/>
      <c r="OWC1" s="109"/>
      <c r="OWD1" s="109"/>
      <c r="OWE1" s="109"/>
      <c r="OWF1" s="109"/>
      <c r="OWG1" s="110"/>
      <c r="OWH1" s="109"/>
      <c r="OWI1" s="109"/>
      <c r="OWJ1" s="110"/>
      <c r="OWK1" s="109"/>
      <c r="OWL1" s="109"/>
      <c r="OWM1" s="109"/>
      <c r="OWN1" s="109"/>
      <c r="OWO1" s="109"/>
      <c r="OWP1" s="109"/>
      <c r="OWQ1" s="109"/>
      <c r="OWR1" s="109"/>
      <c r="OWS1" s="109"/>
      <c r="OWT1" s="109"/>
      <c r="OWU1" s="109"/>
      <c r="OWV1" s="110"/>
      <c r="OWW1" s="109"/>
      <c r="OWX1" s="109"/>
      <c r="OWY1" s="110"/>
      <c r="OWZ1" s="109"/>
      <c r="OXA1" s="109"/>
      <c r="OXB1" s="109"/>
      <c r="OXC1" s="109"/>
      <c r="OXD1" s="109"/>
      <c r="OXE1" s="109"/>
      <c r="OXF1" s="109"/>
      <c r="OXG1" s="109"/>
      <c r="OXH1" s="109"/>
      <c r="OXI1" s="109"/>
      <c r="OXJ1" s="109"/>
      <c r="OXK1" s="110"/>
      <c r="OXL1" s="109"/>
      <c r="OXM1" s="109"/>
      <c r="OXN1" s="110"/>
      <c r="OXO1" s="109"/>
      <c r="OXP1" s="109"/>
      <c r="OXQ1" s="109"/>
      <c r="OXR1" s="109"/>
      <c r="OXS1" s="109"/>
      <c r="OXT1" s="109"/>
      <c r="OXU1" s="109"/>
      <c r="OXV1" s="109"/>
      <c r="OXW1" s="109"/>
      <c r="OXX1" s="109"/>
      <c r="OXY1" s="109"/>
      <c r="OXZ1" s="110"/>
      <c r="OYA1" s="109"/>
      <c r="OYB1" s="109"/>
      <c r="OYC1" s="110"/>
      <c r="OYD1" s="109"/>
      <c r="OYE1" s="109"/>
      <c r="OYF1" s="109"/>
      <c r="OYG1" s="109"/>
      <c r="OYH1" s="109"/>
      <c r="OYI1" s="109"/>
      <c r="OYJ1" s="109"/>
      <c r="OYK1" s="109"/>
      <c r="OYL1" s="109"/>
      <c r="OYM1" s="109"/>
      <c r="OYN1" s="109"/>
      <c r="OYO1" s="110"/>
      <c r="OYP1" s="109"/>
      <c r="OYQ1" s="109"/>
      <c r="OYR1" s="110"/>
      <c r="OYS1" s="109"/>
      <c r="OYT1" s="109"/>
      <c r="OYU1" s="109"/>
      <c r="OYV1" s="109"/>
      <c r="OYW1" s="109"/>
      <c r="OYX1" s="109"/>
      <c r="OYY1" s="109"/>
      <c r="OYZ1" s="109"/>
      <c r="OZA1" s="109"/>
      <c r="OZB1" s="109"/>
      <c r="OZC1" s="109"/>
      <c r="OZD1" s="110"/>
      <c r="OZE1" s="109"/>
      <c r="OZF1" s="109"/>
      <c r="OZG1" s="110"/>
      <c r="OZH1" s="109"/>
      <c r="OZI1" s="109"/>
      <c r="OZJ1" s="109"/>
      <c r="OZK1" s="109"/>
      <c r="OZL1" s="109"/>
      <c r="OZM1" s="109"/>
      <c r="OZN1" s="109"/>
      <c r="OZO1" s="109"/>
      <c r="OZP1" s="109"/>
      <c r="OZQ1" s="109"/>
      <c r="OZR1" s="109"/>
      <c r="OZS1" s="110"/>
      <c r="OZT1" s="109"/>
      <c r="OZU1" s="109"/>
      <c r="OZV1" s="110"/>
      <c r="OZW1" s="109"/>
      <c r="OZX1" s="109"/>
      <c r="OZY1" s="109"/>
      <c r="OZZ1" s="109"/>
      <c r="PAA1" s="109"/>
      <c r="PAB1" s="109"/>
      <c r="PAC1" s="109"/>
      <c r="PAD1" s="109"/>
      <c r="PAE1" s="109"/>
      <c r="PAF1" s="109"/>
      <c r="PAG1" s="109"/>
      <c r="PAH1" s="110"/>
      <c r="PAI1" s="109"/>
      <c r="PAJ1" s="109"/>
      <c r="PAK1" s="110"/>
      <c r="PAL1" s="109"/>
      <c r="PAM1" s="109"/>
      <c r="PAN1" s="109"/>
      <c r="PAO1" s="109"/>
      <c r="PAP1" s="109"/>
      <c r="PAQ1" s="109"/>
      <c r="PAR1" s="109"/>
      <c r="PAS1" s="109"/>
      <c r="PAT1" s="109"/>
      <c r="PAU1" s="109"/>
      <c r="PAV1" s="109"/>
      <c r="PAW1" s="110"/>
      <c r="PAX1" s="109"/>
      <c r="PAY1" s="109"/>
      <c r="PAZ1" s="110"/>
      <c r="PBA1" s="109"/>
      <c r="PBB1" s="109"/>
      <c r="PBC1" s="109"/>
      <c r="PBD1" s="109"/>
      <c r="PBE1" s="109"/>
      <c r="PBF1" s="109"/>
      <c r="PBG1" s="109"/>
      <c r="PBH1" s="109"/>
      <c r="PBI1" s="109"/>
      <c r="PBJ1" s="109"/>
      <c r="PBK1" s="109"/>
      <c r="PBL1" s="110"/>
      <c r="PBM1" s="109"/>
      <c r="PBN1" s="109"/>
      <c r="PBO1" s="110"/>
      <c r="PBP1" s="109"/>
      <c r="PBQ1" s="109"/>
      <c r="PBR1" s="109"/>
      <c r="PBS1" s="109"/>
      <c r="PBT1" s="109"/>
      <c r="PBU1" s="109"/>
      <c r="PBV1" s="109"/>
      <c r="PBW1" s="109"/>
      <c r="PBX1" s="109"/>
      <c r="PBY1" s="109"/>
      <c r="PBZ1" s="109"/>
      <c r="PCA1" s="110"/>
      <c r="PCB1" s="109"/>
      <c r="PCC1" s="109"/>
      <c r="PCD1" s="110"/>
      <c r="PCE1" s="109"/>
      <c r="PCF1" s="109"/>
      <c r="PCG1" s="109"/>
      <c r="PCH1" s="109"/>
      <c r="PCI1" s="109"/>
      <c r="PCJ1" s="109"/>
      <c r="PCK1" s="109"/>
      <c r="PCL1" s="109"/>
      <c r="PCM1" s="109"/>
      <c r="PCN1" s="109"/>
      <c r="PCO1" s="109"/>
      <c r="PCP1" s="110"/>
      <c r="PCQ1" s="109"/>
      <c r="PCR1" s="109"/>
      <c r="PCS1" s="110"/>
      <c r="PCT1" s="109"/>
      <c r="PCU1" s="109"/>
      <c r="PCV1" s="109"/>
      <c r="PCW1" s="109"/>
      <c r="PCX1" s="109"/>
      <c r="PCY1" s="109"/>
      <c r="PCZ1" s="109"/>
      <c r="PDA1" s="109"/>
      <c r="PDB1" s="109"/>
      <c r="PDC1" s="109"/>
      <c r="PDD1" s="109"/>
      <c r="PDE1" s="110"/>
      <c r="PDF1" s="109"/>
      <c r="PDG1" s="109"/>
      <c r="PDH1" s="110"/>
      <c r="PDI1" s="109"/>
      <c r="PDJ1" s="109"/>
      <c r="PDK1" s="109"/>
      <c r="PDL1" s="109"/>
      <c r="PDM1" s="109"/>
      <c r="PDN1" s="109"/>
      <c r="PDO1" s="109"/>
      <c r="PDP1" s="109"/>
      <c r="PDQ1" s="109"/>
      <c r="PDR1" s="109"/>
      <c r="PDS1" s="109"/>
      <c r="PDT1" s="110"/>
      <c r="PDU1" s="109"/>
      <c r="PDV1" s="109"/>
      <c r="PDW1" s="110"/>
      <c r="PDX1" s="109"/>
      <c r="PDY1" s="109"/>
      <c r="PDZ1" s="109"/>
      <c r="PEA1" s="109"/>
      <c r="PEB1" s="109"/>
      <c r="PEC1" s="109"/>
      <c r="PED1" s="109"/>
      <c r="PEE1" s="109"/>
      <c r="PEF1" s="109"/>
      <c r="PEG1" s="109"/>
      <c r="PEH1" s="109"/>
      <c r="PEI1" s="110"/>
      <c r="PEJ1" s="109"/>
      <c r="PEK1" s="109"/>
      <c r="PEL1" s="110"/>
      <c r="PEM1" s="109"/>
      <c r="PEN1" s="109"/>
      <c r="PEO1" s="109"/>
      <c r="PEP1" s="109"/>
      <c r="PEQ1" s="109"/>
      <c r="PER1" s="109"/>
      <c r="PES1" s="109"/>
      <c r="PET1" s="109"/>
      <c r="PEU1" s="109"/>
      <c r="PEV1" s="109"/>
      <c r="PEW1" s="109"/>
      <c r="PEX1" s="110"/>
      <c r="PEY1" s="109"/>
      <c r="PEZ1" s="109"/>
      <c r="PFA1" s="110"/>
      <c r="PFB1" s="109"/>
      <c r="PFC1" s="109"/>
      <c r="PFD1" s="109"/>
      <c r="PFE1" s="109"/>
      <c r="PFF1" s="109"/>
      <c r="PFG1" s="109"/>
      <c r="PFH1" s="109"/>
      <c r="PFI1" s="109"/>
      <c r="PFJ1" s="109"/>
      <c r="PFK1" s="109"/>
      <c r="PFL1" s="109"/>
      <c r="PFM1" s="110"/>
      <c r="PFN1" s="109"/>
      <c r="PFO1" s="109"/>
      <c r="PFP1" s="110"/>
      <c r="PFQ1" s="109"/>
      <c r="PFR1" s="109"/>
      <c r="PFS1" s="109"/>
      <c r="PFT1" s="109"/>
      <c r="PFU1" s="109"/>
      <c r="PFV1" s="109"/>
      <c r="PFW1" s="109"/>
      <c r="PFX1" s="109"/>
      <c r="PFY1" s="109"/>
      <c r="PFZ1" s="109"/>
      <c r="PGA1" s="109"/>
      <c r="PGB1" s="110"/>
      <c r="PGC1" s="109"/>
      <c r="PGD1" s="109"/>
      <c r="PGE1" s="110"/>
      <c r="PGF1" s="109"/>
      <c r="PGG1" s="109"/>
      <c r="PGH1" s="109"/>
      <c r="PGI1" s="109"/>
      <c r="PGJ1" s="109"/>
      <c r="PGK1" s="109"/>
      <c r="PGL1" s="109"/>
      <c r="PGM1" s="109"/>
      <c r="PGN1" s="109"/>
      <c r="PGO1" s="109"/>
      <c r="PGP1" s="109"/>
      <c r="PGQ1" s="110"/>
      <c r="PGR1" s="109"/>
      <c r="PGS1" s="109"/>
      <c r="PGT1" s="110"/>
      <c r="PGU1" s="109"/>
      <c r="PGV1" s="109"/>
      <c r="PGW1" s="109"/>
      <c r="PGX1" s="109"/>
      <c r="PGY1" s="109"/>
      <c r="PGZ1" s="109"/>
      <c r="PHA1" s="109"/>
      <c r="PHB1" s="109"/>
      <c r="PHC1" s="109"/>
      <c r="PHD1" s="109"/>
      <c r="PHE1" s="109"/>
      <c r="PHF1" s="110"/>
      <c r="PHG1" s="109"/>
      <c r="PHH1" s="109"/>
      <c r="PHI1" s="110"/>
      <c r="PHJ1" s="109"/>
      <c r="PHK1" s="109"/>
      <c r="PHL1" s="109"/>
      <c r="PHM1" s="109"/>
      <c r="PHN1" s="109"/>
      <c r="PHO1" s="109"/>
      <c r="PHP1" s="109"/>
      <c r="PHQ1" s="109"/>
      <c r="PHR1" s="109"/>
      <c r="PHS1" s="109"/>
      <c r="PHT1" s="109"/>
      <c r="PHU1" s="110"/>
      <c r="PHV1" s="109"/>
      <c r="PHW1" s="109"/>
      <c r="PHX1" s="110"/>
      <c r="PHY1" s="109"/>
      <c r="PHZ1" s="109"/>
      <c r="PIA1" s="109"/>
      <c r="PIB1" s="109"/>
      <c r="PIC1" s="109"/>
      <c r="PID1" s="109"/>
      <c r="PIE1" s="109"/>
      <c r="PIF1" s="109"/>
      <c r="PIG1" s="109"/>
      <c r="PIH1" s="109"/>
      <c r="PII1" s="109"/>
      <c r="PIJ1" s="110"/>
      <c r="PIK1" s="109"/>
      <c r="PIL1" s="109"/>
      <c r="PIM1" s="110"/>
      <c r="PIN1" s="109"/>
      <c r="PIO1" s="109"/>
      <c r="PIP1" s="109"/>
      <c r="PIQ1" s="109"/>
      <c r="PIR1" s="109"/>
      <c r="PIS1" s="109"/>
      <c r="PIT1" s="109"/>
      <c r="PIU1" s="109"/>
      <c r="PIV1" s="109"/>
      <c r="PIW1" s="109"/>
      <c r="PIX1" s="109"/>
      <c r="PIY1" s="110"/>
      <c r="PIZ1" s="109"/>
      <c r="PJA1" s="109"/>
      <c r="PJB1" s="110"/>
      <c r="PJC1" s="109"/>
      <c r="PJD1" s="109"/>
      <c r="PJE1" s="109"/>
      <c r="PJF1" s="109"/>
      <c r="PJG1" s="109"/>
      <c r="PJH1" s="109"/>
      <c r="PJI1" s="109"/>
      <c r="PJJ1" s="109"/>
      <c r="PJK1" s="109"/>
      <c r="PJL1" s="109"/>
      <c r="PJM1" s="109"/>
      <c r="PJN1" s="110"/>
      <c r="PJO1" s="109"/>
      <c r="PJP1" s="109"/>
      <c r="PJQ1" s="110"/>
      <c r="PJR1" s="109"/>
      <c r="PJS1" s="109"/>
      <c r="PJT1" s="109"/>
      <c r="PJU1" s="109"/>
      <c r="PJV1" s="109"/>
      <c r="PJW1" s="109"/>
      <c r="PJX1" s="109"/>
      <c r="PJY1" s="109"/>
      <c r="PJZ1" s="109"/>
      <c r="PKA1" s="109"/>
      <c r="PKB1" s="109"/>
      <c r="PKC1" s="110"/>
      <c r="PKD1" s="109"/>
      <c r="PKE1" s="109"/>
      <c r="PKF1" s="110"/>
      <c r="PKG1" s="109"/>
      <c r="PKH1" s="109"/>
      <c r="PKI1" s="109"/>
      <c r="PKJ1" s="109"/>
      <c r="PKK1" s="109"/>
      <c r="PKL1" s="109"/>
      <c r="PKM1" s="109"/>
      <c r="PKN1" s="109"/>
      <c r="PKO1" s="109"/>
      <c r="PKP1" s="109"/>
      <c r="PKQ1" s="109"/>
      <c r="PKR1" s="110"/>
      <c r="PKS1" s="109"/>
      <c r="PKT1" s="109"/>
      <c r="PKU1" s="110"/>
      <c r="PKV1" s="109"/>
      <c r="PKW1" s="109"/>
      <c r="PKX1" s="109"/>
      <c r="PKY1" s="109"/>
      <c r="PKZ1" s="109"/>
      <c r="PLA1" s="109"/>
      <c r="PLB1" s="109"/>
      <c r="PLC1" s="109"/>
      <c r="PLD1" s="109"/>
      <c r="PLE1" s="109"/>
      <c r="PLF1" s="109"/>
      <c r="PLG1" s="110"/>
      <c r="PLH1" s="109"/>
      <c r="PLI1" s="109"/>
      <c r="PLJ1" s="110"/>
      <c r="PLK1" s="109"/>
      <c r="PLL1" s="109"/>
      <c r="PLM1" s="109"/>
      <c r="PLN1" s="109"/>
      <c r="PLO1" s="109"/>
      <c r="PLP1" s="109"/>
      <c r="PLQ1" s="109"/>
      <c r="PLR1" s="109"/>
      <c r="PLS1" s="109"/>
      <c r="PLT1" s="109"/>
      <c r="PLU1" s="109"/>
      <c r="PLV1" s="110"/>
      <c r="PLW1" s="109"/>
      <c r="PLX1" s="109"/>
      <c r="PLY1" s="110"/>
      <c r="PLZ1" s="109"/>
      <c r="PMA1" s="109"/>
      <c r="PMB1" s="109"/>
      <c r="PMC1" s="109"/>
      <c r="PMD1" s="109"/>
      <c r="PME1" s="109"/>
      <c r="PMF1" s="109"/>
      <c r="PMG1" s="109"/>
      <c r="PMH1" s="109"/>
      <c r="PMI1" s="109"/>
      <c r="PMJ1" s="109"/>
      <c r="PMK1" s="110"/>
      <c r="PML1" s="109"/>
      <c r="PMM1" s="109"/>
      <c r="PMN1" s="110"/>
      <c r="PMO1" s="109"/>
      <c r="PMP1" s="109"/>
      <c r="PMQ1" s="109"/>
      <c r="PMR1" s="109"/>
      <c r="PMS1" s="109"/>
      <c r="PMT1" s="109"/>
      <c r="PMU1" s="109"/>
      <c r="PMV1" s="109"/>
      <c r="PMW1" s="109"/>
      <c r="PMX1" s="109"/>
      <c r="PMY1" s="109"/>
      <c r="PMZ1" s="110"/>
      <c r="PNA1" s="109"/>
      <c r="PNB1" s="109"/>
      <c r="PNC1" s="110"/>
      <c r="PND1" s="109"/>
      <c r="PNE1" s="109"/>
      <c r="PNF1" s="109"/>
      <c r="PNG1" s="109"/>
      <c r="PNH1" s="109"/>
      <c r="PNI1" s="109"/>
      <c r="PNJ1" s="109"/>
      <c r="PNK1" s="109"/>
      <c r="PNL1" s="109"/>
      <c r="PNM1" s="109"/>
      <c r="PNN1" s="109"/>
      <c r="PNO1" s="110"/>
      <c r="PNP1" s="109"/>
      <c r="PNQ1" s="109"/>
      <c r="PNR1" s="110"/>
      <c r="PNS1" s="109"/>
      <c r="PNT1" s="109"/>
      <c r="PNU1" s="109"/>
      <c r="PNV1" s="109"/>
      <c r="PNW1" s="109"/>
      <c r="PNX1" s="109"/>
      <c r="PNY1" s="109"/>
      <c r="PNZ1" s="109"/>
      <c r="POA1" s="109"/>
      <c r="POB1" s="109"/>
      <c r="POC1" s="109"/>
      <c r="POD1" s="110"/>
      <c r="POE1" s="109"/>
      <c r="POF1" s="109"/>
      <c r="POG1" s="110"/>
      <c r="POH1" s="109"/>
      <c r="POI1" s="109"/>
      <c r="POJ1" s="109"/>
      <c r="POK1" s="109"/>
      <c r="POL1" s="109"/>
      <c r="POM1" s="109"/>
      <c r="PON1" s="109"/>
      <c r="POO1" s="109"/>
      <c r="POP1" s="109"/>
      <c r="POQ1" s="109"/>
      <c r="POR1" s="109"/>
      <c r="POS1" s="110"/>
      <c r="POT1" s="109"/>
      <c r="POU1" s="109"/>
      <c r="POV1" s="110"/>
      <c r="POW1" s="109"/>
      <c r="POX1" s="109"/>
      <c r="POY1" s="109"/>
      <c r="POZ1" s="109"/>
      <c r="PPA1" s="109"/>
      <c r="PPB1" s="109"/>
      <c r="PPC1" s="109"/>
      <c r="PPD1" s="109"/>
      <c r="PPE1" s="109"/>
      <c r="PPF1" s="109"/>
      <c r="PPG1" s="109"/>
      <c r="PPH1" s="110"/>
      <c r="PPI1" s="109"/>
      <c r="PPJ1" s="109"/>
      <c r="PPK1" s="110"/>
      <c r="PPL1" s="109"/>
      <c r="PPM1" s="109"/>
      <c r="PPN1" s="109"/>
      <c r="PPO1" s="109"/>
      <c r="PPP1" s="109"/>
      <c r="PPQ1" s="109"/>
      <c r="PPR1" s="109"/>
      <c r="PPS1" s="109"/>
      <c r="PPT1" s="109"/>
      <c r="PPU1" s="109"/>
      <c r="PPV1" s="109"/>
      <c r="PPW1" s="110"/>
      <c r="PPX1" s="109"/>
      <c r="PPY1" s="109"/>
      <c r="PPZ1" s="110"/>
      <c r="PQA1" s="109"/>
      <c r="PQB1" s="109"/>
      <c r="PQC1" s="109"/>
      <c r="PQD1" s="109"/>
      <c r="PQE1" s="109"/>
      <c r="PQF1" s="109"/>
      <c r="PQG1" s="109"/>
      <c r="PQH1" s="109"/>
      <c r="PQI1" s="109"/>
      <c r="PQJ1" s="109"/>
      <c r="PQK1" s="109"/>
      <c r="PQL1" s="110"/>
      <c r="PQM1" s="109"/>
      <c r="PQN1" s="109"/>
      <c r="PQO1" s="110"/>
      <c r="PQP1" s="109"/>
      <c r="PQQ1" s="109"/>
      <c r="PQR1" s="109"/>
      <c r="PQS1" s="109"/>
      <c r="PQT1" s="109"/>
      <c r="PQU1" s="109"/>
      <c r="PQV1" s="109"/>
      <c r="PQW1" s="109"/>
      <c r="PQX1" s="109"/>
      <c r="PQY1" s="109"/>
      <c r="PQZ1" s="109"/>
      <c r="PRA1" s="110"/>
      <c r="PRB1" s="109"/>
      <c r="PRC1" s="109"/>
      <c r="PRD1" s="110"/>
      <c r="PRE1" s="109"/>
      <c r="PRF1" s="109"/>
      <c r="PRG1" s="109"/>
      <c r="PRH1" s="109"/>
      <c r="PRI1" s="109"/>
      <c r="PRJ1" s="109"/>
      <c r="PRK1" s="109"/>
      <c r="PRL1" s="109"/>
      <c r="PRM1" s="109"/>
      <c r="PRN1" s="109"/>
      <c r="PRO1" s="109"/>
      <c r="PRP1" s="110"/>
      <c r="PRQ1" s="109"/>
      <c r="PRR1" s="109"/>
      <c r="PRS1" s="110"/>
      <c r="PRT1" s="109"/>
      <c r="PRU1" s="109"/>
      <c r="PRV1" s="109"/>
      <c r="PRW1" s="109"/>
      <c r="PRX1" s="109"/>
      <c r="PRY1" s="109"/>
      <c r="PRZ1" s="109"/>
      <c r="PSA1" s="109"/>
      <c r="PSB1" s="109"/>
      <c r="PSC1" s="109"/>
      <c r="PSD1" s="109"/>
      <c r="PSE1" s="110"/>
      <c r="PSF1" s="109"/>
      <c r="PSG1" s="109"/>
      <c r="PSH1" s="110"/>
      <c r="PSI1" s="109"/>
      <c r="PSJ1" s="109"/>
      <c r="PSK1" s="109"/>
      <c r="PSL1" s="109"/>
      <c r="PSM1" s="109"/>
      <c r="PSN1" s="109"/>
      <c r="PSO1" s="109"/>
      <c r="PSP1" s="109"/>
      <c r="PSQ1" s="109"/>
      <c r="PSR1" s="109"/>
      <c r="PSS1" s="109"/>
      <c r="PST1" s="110"/>
      <c r="PSU1" s="109"/>
      <c r="PSV1" s="109"/>
      <c r="PSW1" s="110"/>
      <c r="PSX1" s="109"/>
      <c r="PSY1" s="109"/>
      <c r="PSZ1" s="109"/>
      <c r="PTA1" s="109"/>
      <c r="PTB1" s="109"/>
      <c r="PTC1" s="109"/>
      <c r="PTD1" s="109"/>
      <c r="PTE1" s="109"/>
      <c r="PTF1" s="109"/>
      <c r="PTG1" s="109"/>
      <c r="PTH1" s="109"/>
      <c r="PTI1" s="110"/>
      <c r="PTJ1" s="109"/>
      <c r="PTK1" s="109"/>
      <c r="PTL1" s="110"/>
      <c r="PTM1" s="109"/>
      <c r="PTN1" s="109"/>
      <c r="PTO1" s="109"/>
      <c r="PTP1" s="109"/>
      <c r="PTQ1" s="109"/>
      <c r="PTR1" s="109"/>
      <c r="PTS1" s="109"/>
      <c r="PTT1" s="109"/>
      <c r="PTU1" s="109"/>
      <c r="PTV1" s="109"/>
      <c r="PTW1" s="109"/>
      <c r="PTX1" s="110"/>
      <c r="PTY1" s="109"/>
      <c r="PTZ1" s="109"/>
      <c r="PUA1" s="110"/>
      <c r="PUB1" s="109"/>
      <c r="PUC1" s="109"/>
      <c r="PUD1" s="109"/>
      <c r="PUE1" s="109"/>
      <c r="PUF1" s="109"/>
      <c r="PUG1" s="109"/>
      <c r="PUH1" s="109"/>
      <c r="PUI1" s="109"/>
      <c r="PUJ1" s="109"/>
      <c r="PUK1" s="109"/>
      <c r="PUL1" s="109"/>
      <c r="PUM1" s="110"/>
      <c r="PUN1" s="109"/>
      <c r="PUO1" s="109"/>
      <c r="PUP1" s="110"/>
      <c r="PUQ1" s="109"/>
      <c r="PUR1" s="109"/>
      <c r="PUS1" s="109"/>
      <c r="PUT1" s="109"/>
      <c r="PUU1" s="109"/>
      <c r="PUV1" s="109"/>
      <c r="PUW1" s="109"/>
      <c r="PUX1" s="109"/>
      <c r="PUY1" s="109"/>
      <c r="PUZ1" s="109"/>
      <c r="PVA1" s="109"/>
      <c r="PVB1" s="110"/>
      <c r="PVC1" s="109"/>
      <c r="PVD1" s="109"/>
      <c r="PVE1" s="110"/>
      <c r="PVF1" s="109"/>
      <c r="PVG1" s="109"/>
      <c r="PVH1" s="109"/>
      <c r="PVI1" s="109"/>
      <c r="PVJ1" s="109"/>
      <c r="PVK1" s="109"/>
      <c r="PVL1" s="109"/>
      <c r="PVM1" s="109"/>
      <c r="PVN1" s="109"/>
      <c r="PVO1" s="109"/>
      <c r="PVP1" s="109"/>
      <c r="PVQ1" s="110"/>
      <c r="PVR1" s="109"/>
      <c r="PVS1" s="109"/>
      <c r="PVT1" s="110"/>
      <c r="PVU1" s="109"/>
      <c r="PVV1" s="109"/>
      <c r="PVW1" s="109"/>
      <c r="PVX1" s="109"/>
      <c r="PVY1" s="109"/>
      <c r="PVZ1" s="109"/>
      <c r="PWA1" s="109"/>
      <c r="PWB1" s="109"/>
      <c r="PWC1" s="109"/>
      <c r="PWD1" s="109"/>
      <c r="PWE1" s="109"/>
      <c r="PWF1" s="110"/>
      <c r="PWG1" s="109"/>
      <c r="PWH1" s="109"/>
      <c r="PWI1" s="110"/>
      <c r="PWJ1" s="109"/>
      <c r="PWK1" s="109"/>
      <c r="PWL1" s="109"/>
      <c r="PWM1" s="109"/>
      <c r="PWN1" s="109"/>
      <c r="PWO1" s="109"/>
      <c r="PWP1" s="109"/>
      <c r="PWQ1" s="109"/>
      <c r="PWR1" s="109"/>
      <c r="PWS1" s="109"/>
      <c r="PWT1" s="109"/>
      <c r="PWU1" s="110"/>
      <c r="PWV1" s="109"/>
      <c r="PWW1" s="109"/>
      <c r="PWX1" s="110"/>
      <c r="PWY1" s="109"/>
      <c r="PWZ1" s="109"/>
      <c r="PXA1" s="109"/>
      <c r="PXB1" s="109"/>
      <c r="PXC1" s="109"/>
      <c r="PXD1" s="109"/>
      <c r="PXE1" s="109"/>
      <c r="PXF1" s="109"/>
      <c r="PXG1" s="109"/>
      <c r="PXH1" s="109"/>
      <c r="PXI1" s="109"/>
      <c r="PXJ1" s="110"/>
      <c r="PXK1" s="109"/>
      <c r="PXL1" s="109"/>
      <c r="PXM1" s="110"/>
      <c r="PXN1" s="109"/>
      <c r="PXO1" s="109"/>
      <c r="PXP1" s="109"/>
      <c r="PXQ1" s="109"/>
      <c r="PXR1" s="109"/>
      <c r="PXS1" s="109"/>
      <c r="PXT1" s="109"/>
      <c r="PXU1" s="109"/>
      <c r="PXV1" s="109"/>
      <c r="PXW1" s="109"/>
      <c r="PXX1" s="109"/>
      <c r="PXY1" s="110"/>
      <c r="PXZ1" s="109"/>
      <c r="PYA1" s="109"/>
      <c r="PYB1" s="110"/>
      <c r="PYC1" s="109"/>
      <c r="PYD1" s="109"/>
      <c r="PYE1" s="109"/>
      <c r="PYF1" s="109"/>
      <c r="PYG1" s="109"/>
      <c r="PYH1" s="109"/>
      <c r="PYI1" s="109"/>
      <c r="PYJ1" s="109"/>
      <c r="PYK1" s="109"/>
      <c r="PYL1" s="109"/>
      <c r="PYM1" s="109"/>
      <c r="PYN1" s="110"/>
      <c r="PYO1" s="109"/>
      <c r="PYP1" s="109"/>
      <c r="PYQ1" s="110"/>
      <c r="PYR1" s="109"/>
      <c r="PYS1" s="109"/>
      <c r="PYT1" s="109"/>
      <c r="PYU1" s="109"/>
      <c r="PYV1" s="109"/>
      <c r="PYW1" s="109"/>
      <c r="PYX1" s="109"/>
      <c r="PYY1" s="109"/>
      <c r="PYZ1" s="109"/>
      <c r="PZA1" s="109"/>
      <c r="PZB1" s="109"/>
      <c r="PZC1" s="110"/>
      <c r="PZD1" s="109"/>
      <c r="PZE1" s="109"/>
      <c r="PZF1" s="110"/>
      <c r="PZG1" s="109"/>
      <c r="PZH1" s="109"/>
      <c r="PZI1" s="109"/>
      <c r="PZJ1" s="109"/>
      <c r="PZK1" s="109"/>
      <c r="PZL1" s="109"/>
      <c r="PZM1" s="109"/>
      <c r="PZN1" s="109"/>
      <c r="PZO1" s="109"/>
      <c r="PZP1" s="109"/>
      <c r="PZQ1" s="109"/>
      <c r="PZR1" s="110"/>
      <c r="PZS1" s="109"/>
      <c r="PZT1" s="109"/>
      <c r="PZU1" s="110"/>
      <c r="PZV1" s="109"/>
      <c r="PZW1" s="109"/>
      <c r="PZX1" s="109"/>
      <c r="PZY1" s="109"/>
      <c r="PZZ1" s="109"/>
      <c r="QAA1" s="109"/>
      <c r="QAB1" s="109"/>
      <c r="QAC1" s="109"/>
      <c r="QAD1" s="109"/>
      <c r="QAE1" s="109"/>
      <c r="QAF1" s="109"/>
      <c r="QAG1" s="110"/>
      <c r="QAH1" s="109"/>
      <c r="QAI1" s="109"/>
      <c r="QAJ1" s="110"/>
      <c r="QAK1" s="109"/>
      <c r="QAL1" s="109"/>
      <c r="QAM1" s="109"/>
      <c r="QAN1" s="109"/>
      <c r="QAO1" s="109"/>
      <c r="QAP1" s="109"/>
      <c r="QAQ1" s="109"/>
      <c r="QAR1" s="109"/>
      <c r="QAS1" s="109"/>
      <c r="QAT1" s="109"/>
      <c r="QAU1" s="109"/>
      <c r="QAV1" s="110"/>
      <c r="QAW1" s="109"/>
      <c r="QAX1" s="109"/>
      <c r="QAY1" s="110"/>
      <c r="QAZ1" s="109"/>
      <c r="QBA1" s="109"/>
      <c r="QBB1" s="109"/>
      <c r="QBC1" s="109"/>
      <c r="QBD1" s="109"/>
      <c r="QBE1" s="109"/>
      <c r="QBF1" s="109"/>
      <c r="QBG1" s="109"/>
      <c r="QBH1" s="109"/>
      <c r="QBI1" s="109"/>
      <c r="QBJ1" s="109"/>
      <c r="QBK1" s="110"/>
      <c r="QBL1" s="109"/>
      <c r="QBM1" s="109"/>
      <c r="QBN1" s="110"/>
      <c r="QBO1" s="109"/>
      <c r="QBP1" s="109"/>
      <c r="QBQ1" s="109"/>
      <c r="QBR1" s="109"/>
      <c r="QBS1" s="109"/>
      <c r="QBT1" s="109"/>
      <c r="QBU1" s="109"/>
      <c r="QBV1" s="109"/>
      <c r="QBW1" s="109"/>
      <c r="QBX1" s="109"/>
      <c r="QBY1" s="109"/>
      <c r="QBZ1" s="110"/>
      <c r="QCA1" s="109"/>
      <c r="QCB1" s="109"/>
      <c r="QCC1" s="110"/>
      <c r="QCD1" s="109"/>
      <c r="QCE1" s="109"/>
      <c r="QCF1" s="109"/>
      <c r="QCG1" s="109"/>
      <c r="QCH1" s="109"/>
      <c r="QCI1" s="109"/>
      <c r="QCJ1" s="109"/>
      <c r="QCK1" s="109"/>
      <c r="QCL1" s="109"/>
      <c r="QCM1" s="109"/>
      <c r="QCN1" s="109"/>
      <c r="QCO1" s="110"/>
      <c r="QCP1" s="109"/>
      <c r="QCQ1" s="109"/>
      <c r="QCR1" s="110"/>
      <c r="QCS1" s="109"/>
      <c r="QCT1" s="109"/>
      <c r="QCU1" s="109"/>
      <c r="QCV1" s="109"/>
      <c r="QCW1" s="109"/>
      <c r="QCX1" s="109"/>
      <c r="QCY1" s="109"/>
      <c r="QCZ1" s="109"/>
      <c r="QDA1" s="109"/>
      <c r="QDB1" s="109"/>
      <c r="QDC1" s="109"/>
      <c r="QDD1" s="110"/>
      <c r="QDE1" s="109"/>
      <c r="QDF1" s="109"/>
      <c r="QDG1" s="110"/>
      <c r="QDH1" s="109"/>
      <c r="QDI1" s="109"/>
      <c r="QDJ1" s="109"/>
      <c r="QDK1" s="109"/>
      <c r="QDL1" s="109"/>
      <c r="QDM1" s="109"/>
      <c r="QDN1" s="109"/>
      <c r="QDO1" s="109"/>
      <c r="QDP1" s="109"/>
      <c r="QDQ1" s="109"/>
      <c r="QDR1" s="109"/>
      <c r="QDS1" s="110"/>
      <c r="QDT1" s="109"/>
      <c r="QDU1" s="109"/>
      <c r="QDV1" s="110"/>
      <c r="QDW1" s="109"/>
      <c r="QDX1" s="109"/>
      <c r="QDY1" s="109"/>
      <c r="QDZ1" s="109"/>
      <c r="QEA1" s="109"/>
      <c r="QEB1" s="109"/>
      <c r="QEC1" s="109"/>
      <c r="QED1" s="109"/>
      <c r="QEE1" s="109"/>
      <c r="QEF1" s="109"/>
      <c r="QEG1" s="109"/>
      <c r="QEH1" s="110"/>
      <c r="QEI1" s="109"/>
      <c r="QEJ1" s="109"/>
      <c r="QEK1" s="110"/>
      <c r="QEL1" s="109"/>
      <c r="QEM1" s="109"/>
      <c r="QEN1" s="109"/>
      <c r="QEO1" s="109"/>
      <c r="QEP1" s="109"/>
      <c r="QEQ1" s="109"/>
      <c r="QER1" s="109"/>
      <c r="QES1" s="109"/>
      <c r="QET1" s="109"/>
      <c r="QEU1" s="109"/>
      <c r="QEV1" s="109"/>
      <c r="QEW1" s="110"/>
      <c r="QEX1" s="109"/>
      <c r="QEY1" s="109"/>
      <c r="QEZ1" s="110"/>
      <c r="QFA1" s="109"/>
      <c r="QFB1" s="109"/>
      <c r="QFC1" s="109"/>
      <c r="QFD1" s="109"/>
      <c r="QFE1" s="109"/>
      <c r="QFF1" s="109"/>
      <c r="QFG1" s="109"/>
      <c r="QFH1" s="109"/>
      <c r="QFI1" s="109"/>
      <c r="QFJ1" s="109"/>
      <c r="QFK1" s="109"/>
      <c r="QFL1" s="110"/>
      <c r="QFM1" s="109"/>
      <c r="QFN1" s="109"/>
      <c r="QFO1" s="110"/>
      <c r="QFP1" s="109"/>
      <c r="QFQ1" s="109"/>
      <c r="QFR1" s="109"/>
      <c r="QFS1" s="109"/>
      <c r="QFT1" s="109"/>
      <c r="QFU1" s="109"/>
      <c r="QFV1" s="109"/>
      <c r="QFW1" s="109"/>
      <c r="QFX1" s="109"/>
      <c r="QFY1" s="109"/>
      <c r="QFZ1" s="109"/>
      <c r="QGA1" s="110"/>
      <c r="QGB1" s="109"/>
      <c r="QGC1" s="109"/>
      <c r="QGD1" s="110"/>
      <c r="QGE1" s="109"/>
      <c r="QGF1" s="109"/>
      <c r="QGG1" s="109"/>
      <c r="QGH1" s="109"/>
      <c r="QGI1" s="109"/>
      <c r="QGJ1" s="109"/>
      <c r="QGK1" s="109"/>
      <c r="QGL1" s="109"/>
      <c r="QGM1" s="109"/>
      <c r="QGN1" s="109"/>
      <c r="QGO1" s="109"/>
      <c r="QGP1" s="110"/>
      <c r="QGQ1" s="109"/>
      <c r="QGR1" s="109"/>
      <c r="QGS1" s="110"/>
      <c r="QGT1" s="109"/>
      <c r="QGU1" s="109"/>
      <c r="QGV1" s="109"/>
      <c r="QGW1" s="109"/>
      <c r="QGX1" s="109"/>
      <c r="QGY1" s="109"/>
      <c r="QGZ1" s="109"/>
      <c r="QHA1" s="109"/>
      <c r="QHB1" s="109"/>
      <c r="QHC1" s="109"/>
      <c r="QHD1" s="109"/>
      <c r="QHE1" s="110"/>
      <c r="QHF1" s="109"/>
      <c r="QHG1" s="109"/>
      <c r="QHH1" s="110"/>
      <c r="QHI1" s="109"/>
      <c r="QHJ1" s="109"/>
      <c r="QHK1" s="109"/>
      <c r="QHL1" s="109"/>
      <c r="QHM1" s="109"/>
      <c r="QHN1" s="109"/>
      <c r="QHO1" s="109"/>
      <c r="QHP1" s="109"/>
      <c r="QHQ1" s="109"/>
      <c r="QHR1" s="109"/>
      <c r="QHS1" s="109"/>
      <c r="QHT1" s="110"/>
      <c r="QHU1" s="109"/>
      <c r="QHV1" s="109"/>
      <c r="QHW1" s="110"/>
      <c r="QHX1" s="109"/>
      <c r="QHY1" s="109"/>
      <c r="QHZ1" s="109"/>
      <c r="QIA1" s="109"/>
      <c r="QIB1" s="109"/>
      <c r="QIC1" s="109"/>
      <c r="QID1" s="109"/>
      <c r="QIE1" s="109"/>
      <c r="QIF1" s="109"/>
      <c r="QIG1" s="109"/>
      <c r="QIH1" s="109"/>
      <c r="QII1" s="110"/>
      <c r="QIJ1" s="109"/>
      <c r="QIK1" s="109"/>
      <c r="QIL1" s="110"/>
      <c r="QIM1" s="109"/>
      <c r="QIN1" s="109"/>
      <c r="QIO1" s="109"/>
      <c r="QIP1" s="109"/>
      <c r="QIQ1" s="109"/>
      <c r="QIR1" s="109"/>
      <c r="QIS1" s="109"/>
      <c r="QIT1" s="109"/>
      <c r="QIU1" s="109"/>
      <c r="QIV1" s="109"/>
      <c r="QIW1" s="109"/>
      <c r="QIX1" s="110"/>
      <c r="QIY1" s="109"/>
      <c r="QIZ1" s="109"/>
      <c r="QJA1" s="110"/>
      <c r="QJB1" s="109"/>
      <c r="QJC1" s="109"/>
      <c r="QJD1" s="109"/>
      <c r="QJE1" s="109"/>
      <c r="QJF1" s="109"/>
      <c r="QJG1" s="109"/>
      <c r="QJH1" s="109"/>
      <c r="QJI1" s="109"/>
      <c r="QJJ1" s="109"/>
      <c r="QJK1" s="109"/>
      <c r="QJL1" s="109"/>
      <c r="QJM1" s="110"/>
      <c r="QJN1" s="109"/>
      <c r="QJO1" s="109"/>
      <c r="QJP1" s="110"/>
      <c r="QJQ1" s="109"/>
      <c r="QJR1" s="109"/>
      <c r="QJS1" s="109"/>
      <c r="QJT1" s="109"/>
      <c r="QJU1" s="109"/>
      <c r="QJV1" s="109"/>
      <c r="QJW1" s="109"/>
      <c r="QJX1" s="109"/>
      <c r="QJY1" s="109"/>
      <c r="QJZ1" s="109"/>
      <c r="QKA1" s="109"/>
      <c r="QKB1" s="110"/>
      <c r="QKC1" s="109"/>
      <c r="QKD1" s="109"/>
      <c r="QKE1" s="110"/>
      <c r="QKF1" s="109"/>
      <c r="QKG1" s="109"/>
      <c r="QKH1" s="109"/>
      <c r="QKI1" s="109"/>
      <c r="QKJ1" s="109"/>
      <c r="QKK1" s="109"/>
      <c r="QKL1" s="109"/>
      <c r="QKM1" s="109"/>
      <c r="QKN1" s="109"/>
      <c r="QKO1" s="109"/>
      <c r="QKP1" s="109"/>
      <c r="QKQ1" s="110"/>
      <c r="QKR1" s="109"/>
      <c r="QKS1" s="109"/>
      <c r="QKT1" s="110"/>
      <c r="QKU1" s="109"/>
      <c r="QKV1" s="109"/>
      <c r="QKW1" s="109"/>
      <c r="QKX1" s="109"/>
      <c r="QKY1" s="109"/>
      <c r="QKZ1" s="109"/>
      <c r="QLA1" s="109"/>
      <c r="QLB1" s="109"/>
      <c r="QLC1" s="109"/>
      <c r="QLD1" s="109"/>
      <c r="QLE1" s="109"/>
      <c r="QLF1" s="110"/>
      <c r="QLG1" s="109"/>
      <c r="QLH1" s="109"/>
      <c r="QLI1" s="110"/>
      <c r="QLJ1" s="109"/>
      <c r="QLK1" s="109"/>
      <c r="QLL1" s="109"/>
      <c r="QLM1" s="109"/>
      <c r="QLN1" s="109"/>
      <c r="QLO1" s="109"/>
      <c r="QLP1" s="109"/>
      <c r="QLQ1" s="109"/>
      <c r="QLR1" s="109"/>
      <c r="QLS1" s="109"/>
      <c r="QLT1" s="109"/>
      <c r="QLU1" s="110"/>
      <c r="QLV1" s="109"/>
      <c r="QLW1" s="109"/>
      <c r="QLX1" s="110"/>
      <c r="QLY1" s="109"/>
      <c r="QLZ1" s="109"/>
      <c r="QMA1" s="109"/>
      <c r="QMB1" s="109"/>
      <c r="QMC1" s="109"/>
      <c r="QMD1" s="109"/>
      <c r="QME1" s="109"/>
      <c r="QMF1" s="109"/>
      <c r="QMG1" s="109"/>
      <c r="QMH1" s="109"/>
      <c r="QMI1" s="109"/>
      <c r="QMJ1" s="110"/>
      <c r="QMK1" s="109"/>
      <c r="QML1" s="109"/>
      <c r="QMM1" s="110"/>
      <c r="QMN1" s="109"/>
      <c r="QMO1" s="109"/>
      <c r="QMP1" s="109"/>
      <c r="QMQ1" s="109"/>
      <c r="QMR1" s="109"/>
      <c r="QMS1" s="109"/>
      <c r="QMT1" s="109"/>
      <c r="QMU1" s="109"/>
      <c r="QMV1" s="109"/>
      <c r="QMW1" s="109"/>
      <c r="QMX1" s="109"/>
      <c r="QMY1" s="110"/>
      <c r="QMZ1" s="109"/>
      <c r="QNA1" s="109"/>
      <c r="QNB1" s="110"/>
      <c r="QNC1" s="109"/>
      <c r="QND1" s="109"/>
      <c r="QNE1" s="109"/>
      <c r="QNF1" s="109"/>
      <c r="QNG1" s="109"/>
      <c r="QNH1" s="109"/>
      <c r="QNI1" s="109"/>
      <c r="QNJ1" s="109"/>
      <c r="QNK1" s="109"/>
      <c r="QNL1" s="109"/>
      <c r="QNM1" s="109"/>
      <c r="QNN1" s="110"/>
      <c r="QNO1" s="109"/>
      <c r="QNP1" s="109"/>
      <c r="QNQ1" s="110"/>
      <c r="QNR1" s="109"/>
      <c r="QNS1" s="109"/>
      <c r="QNT1" s="109"/>
      <c r="QNU1" s="109"/>
      <c r="QNV1" s="109"/>
      <c r="QNW1" s="109"/>
      <c r="QNX1" s="109"/>
      <c r="QNY1" s="109"/>
      <c r="QNZ1" s="109"/>
      <c r="QOA1" s="109"/>
      <c r="QOB1" s="109"/>
      <c r="QOC1" s="110"/>
      <c r="QOD1" s="109"/>
      <c r="QOE1" s="109"/>
      <c r="QOF1" s="110"/>
      <c r="QOG1" s="109"/>
      <c r="QOH1" s="109"/>
      <c r="QOI1" s="109"/>
      <c r="QOJ1" s="109"/>
      <c r="QOK1" s="109"/>
      <c r="QOL1" s="109"/>
      <c r="QOM1" s="109"/>
      <c r="QON1" s="109"/>
      <c r="QOO1" s="109"/>
      <c r="QOP1" s="109"/>
      <c r="QOQ1" s="109"/>
      <c r="QOR1" s="110"/>
      <c r="QOS1" s="109"/>
      <c r="QOT1" s="109"/>
      <c r="QOU1" s="110"/>
      <c r="QOV1" s="109"/>
      <c r="QOW1" s="109"/>
      <c r="QOX1" s="109"/>
      <c r="QOY1" s="109"/>
      <c r="QOZ1" s="109"/>
      <c r="QPA1" s="109"/>
      <c r="QPB1" s="109"/>
      <c r="QPC1" s="109"/>
      <c r="QPD1" s="109"/>
      <c r="QPE1" s="109"/>
      <c r="QPF1" s="109"/>
      <c r="QPG1" s="110"/>
      <c r="QPH1" s="109"/>
      <c r="QPI1" s="109"/>
      <c r="QPJ1" s="110"/>
      <c r="QPK1" s="109"/>
      <c r="QPL1" s="109"/>
      <c r="QPM1" s="109"/>
      <c r="QPN1" s="109"/>
      <c r="QPO1" s="109"/>
      <c r="QPP1" s="109"/>
      <c r="QPQ1" s="109"/>
      <c r="QPR1" s="109"/>
      <c r="QPS1" s="109"/>
      <c r="QPT1" s="109"/>
      <c r="QPU1" s="109"/>
      <c r="QPV1" s="110"/>
      <c r="QPW1" s="109"/>
      <c r="QPX1" s="109"/>
      <c r="QPY1" s="110"/>
      <c r="QPZ1" s="109"/>
      <c r="QQA1" s="109"/>
      <c r="QQB1" s="109"/>
      <c r="QQC1" s="109"/>
      <c r="QQD1" s="109"/>
      <c r="QQE1" s="109"/>
      <c r="QQF1" s="109"/>
      <c r="QQG1" s="109"/>
      <c r="QQH1" s="109"/>
      <c r="QQI1" s="109"/>
      <c r="QQJ1" s="109"/>
      <c r="QQK1" s="110"/>
      <c r="QQL1" s="109"/>
      <c r="QQM1" s="109"/>
      <c r="QQN1" s="110"/>
      <c r="QQO1" s="109"/>
      <c r="QQP1" s="109"/>
      <c r="QQQ1" s="109"/>
      <c r="QQR1" s="109"/>
      <c r="QQS1" s="109"/>
      <c r="QQT1" s="109"/>
      <c r="QQU1" s="109"/>
      <c r="QQV1" s="109"/>
      <c r="QQW1" s="109"/>
      <c r="QQX1" s="109"/>
      <c r="QQY1" s="109"/>
      <c r="QQZ1" s="110"/>
      <c r="QRA1" s="109"/>
      <c r="QRB1" s="109"/>
      <c r="QRC1" s="110"/>
      <c r="QRD1" s="109"/>
      <c r="QRE1" s="109"/>
      <c r="QRF1" s="109"/>
      <c r="QRG1" s="109"/>
      <c r="QRH1" s="109"/>
      <c r="QRI1" s="109"/>
      <c r="QRJ1" s="109"/>
      <c r="QRK1" s="109"/>
      <c r="QRL1" s="109"/>
      <c r="QRM1" s="109"/>
      <c r="QRN1" s="109"/>
      <c r="QRO1" s="110"/>
      <c r="QRP1" s="109"/>
      <c r="QRQ1" s="109"/>
      <c r="QRR1" s="110"/>
      <c r="QRS1" s="109"/>
      <c r="QRT1" s="109"/>
      <c r="QRU1" s="109"/>
      <c r="QRV1" s="109"/>
      <c r="QRW1" s="109"/>
      <c r="QRX1" s="109"/>
      <c r="QRY1" s="109"/>
      <c r="QRZ1" s="109"/>
      <c r="QSA1" s="109"/>
      <c r="QSB1" s="109"/>
      <c r="QSC1" s="109"/>
      <c r="QSD1" s="110"/>
      <c r="QSE1" s="109"/>
      <c r="QSF1" s="109"/>
      <c r="QSG1" s="110"/>
      <c r="QSH1" s="109"/>
      <c r="QSI1" s="109"/>
      <c r="QSJ1" s="109"/>
      <c r="QSK1" s="109"/>
      <c r="QSL1" s="109"/>
      <c r="QSM1" s="109"/>
      <c r="QSN1" s="109"/>
      <c r="QSO1" s="109"/>
      <c r="QSP1" s="109"/>
      <c r="QSQ1" s="109"/>
      <c r="QSR1" s="109"/>
      <c r="QSS1" s="110"/>
      <c r="QST1" s="109"/>
      <c r="QSU1" s="109"/>
      <c r="QSV1" s="110"/>
      <c r="QSW1" s="109"/>
      <c r="QSX1" s="109"/>
      <c r="QSY1" s="109"/>
      <c r="QSZ1" s="109"/>
      <c r="QTA1" s="109"/>
      <c r="QTB1" s="109"/>
      <c r="QTC1" s="109"/>
      <c r="QTD1" s="109"/>
      <c r="QTE1" s="109"/>
      <c r="QTF1" s="109"/>
      <c r="QTG1" s="109"/>
      <c r="QTH1" s="110"/>
      <c r="QTI1" s="109"/>
      <c r="QTJ1" s="109"/>
      <c r="QTK1" s="110"/>
      <c r="QTL1" s="109"/>
      <c r="QTM1" s="109"/>
      <c r="QTN1" s="109"/>
      <c r="QTO1" s="109"/>
      <c r="QTP1" s="109"/>
      <c r="QTQ1" s="109"/>
      <c r="QTR1" s="109"/>
      <c r="QTS1" s="109"/>
      <c r="QTT1" s="109"/>
      <c r="QTU1" s="109"/>
      <c r="QTV1" s="109"/>
      <c r="QTW1" s="110"/>
      <c r="QTX1" s="109"/>
      <c r="QTY1" s="109"/>
      <c r="QTZ1" s="110"/>
      <c r="QUA1" s="109"/>
      <c r="QUB1" s="109"/>
      <c r="QUC1" s="109"/>
      <c r="QUD1" s="109"/>
      <c r="QUE1" s="109"/>
      <c r="QUF1" s="109"/>
      <c r="QUG1" s="109"/>
      <c r="QUH1" s="109"/>
      <c r="QUI1" s="109"/>
      <c r="QUJ1" s="109"/>
      <c r="QUK1" s="109"/>
      <c r="QUL1" s="110"/>
      <c r="QUM1" s="109"/>
      <c r="QUN1" s="109"/>
      <c r="QUO1" s="110"/>
      <c r="QUP1" s="109"/>
      <c r="QUQ1" s="109"/>
      <c r="QUR1" s="109"/>
      <c r="QUS1" s="109"/>
      <c r="QUT1" s="109"/>
      <c r="QUU1" s="109"/>
      <c r="QUV1" s="109"/>
      <c r="QUW1" s="109"/>
      <c r="QUX1" s="109"/>
      <c r="QUY1" s="109"/>
      <c r="QUZ1" s="109"/>
      <c r="QVA1" s="110"/>
      <c r="QVB1" s="109"/>
      <c r="QVC1" s="109"/>
      <c r="QVD1" s="110"/>
      <c r="QVE1" s="109"/>
      <c r="QVF1" s="109"/>
      <c r="QVG1" s="109"/>
      <c r="QVH1" s="109"/>
      <c r="QVI1" s="109"/>
      <c r="QVJ1" s="109"/>
      <c r="QVK1" s="109"/>
      <c r="QVL1" s="109"/>
      <c r="QVM1" s="109"/>
      <c r="QVN1" s="109"/>
      <c r="QVO1" s="109"/>
      <c r="QVP1" s="110"/>
      <c r="QVQ1" s="109"/>
      <c r="QVR1" s="109"/>
      <c r="QVS1" s="110"/>
      <c r="QVT1" s="109"/>
      <c r="QVU1" s="109"/>
      <c r="QVV1" s="109"/>
      <c r="QVW1" s="109"/>
      <c r="QVX1" s="109"/>
      <c r="QVY1" s="109"/>
      <c r="QVZ1" s="109"/>
      <c r="QWA1" s="109"/>
      <c r="QWB1" s="109"/>
      <c r="QWC1" s="109"/>
      <c r="QWD1" s="109"/>
      <c r="QWE1" s="110"/>
      <c r="QWF1" s="109"/>
      <c r="QWG1" s="109"/>
      <c r="QWH1" s="110"/>
      <c r="QWI1" s="109"/>
      <c r="QWJ1" s="109"/>
      <c r="QWK1" s="109"/>
      <c r="QWL1" s="109"/>
      <c r="QWM1" s="109"/>
      <c r="QWN1" s="109"/>
      <c r="QWO1" s="109"/>
      <c r="QWP1" s="109"/>
      <c r="QWQ1" s="109"/>
      <c r="QWR1" s="109"/>
      <c r="QWS1" s="109"/>
      <c r="QWT1" s="110"/>
      <c r="QWU1" s="109"/>
      <c r="QWV1" s="109"/>
      <c r="QWW1" s="110"/>
      <c r="QWX1" s="109"/>
      <c r="QWY1" s="109"/>
      <c r="QWZ1" s="109"/>
      <c r="QXA1" s="109"/>
      <c r="QXB1" s="109"/>
      <c r="QXC1" s="109"/>
      <c r="QXD1" s="109"/>
      <c r="QXE1" s="109"/>
      <c r="QXF1" s="109"/>
      <c r="QXG1" s="109"/>
      <c r="QXH1" s="109"/>
      <c r="QXI1" s="110"/>
      <c r="QXJ1" s="109"/>
      <c r="QXK1" s="109"/>
      <c r="QXL1" s="110"/>
      <c r="QXM1" s="109"/>
      <c r="QXN1" s="109"/>
      <c r="QXO1" s="109"/>
      <c r="QXP1" s="109"/>
      <c r="QXQ1" s="109"/>
      <c r="QXR1" s="109"/>
      <c r="QXS1" s="109"/>
      <c r="QXT1" s="109"/>
      <c r="QXU1" s="109"/>
      <c r="QXV1" s="109"/>
      <c r="QXW1" s="109"/>
      <c r="QXX1" s="110"/>
      <c r="QXY1" s="109"/>
      <c r="QXZ1" s="109"/>
      <c r="QYA1" s="110"/>
      <c r="QYB1" s="109"/>
      <c r="QYC1" s="109"/>
      <c r="QYD1" s="109"/>
      <c r="QYE1" s="109"/>
      <c r="QYF1" s="109"/>
      <c r="QYG1" s="109"/>
      <c r="QYH1" s="109"/>
      <c r="QYI1" s="109"/>
      <c r="QYJ1" s="109"/>
      <c r="QYK1" s="109"/>
      <c r="QYL1" s="109"/>
      <c r="QYM1" s="110"/>
      <c r="QYN1" s="109"/>
      <c r="QYO1" s="109"/>
      <c r="QYP1" s="110"/>
      <c r="QYQ1" s="109"/>
      <c r="QYR1" s="109"/>
      <c r="QYS1" s="109"/>
      <c r="QYT1" s="109"/>
      <c r="QYU1" s="109"/>
      <c r="QYV1" s="109"/>
      <c r="QYW1" s="109"/>
      <c r="QYX1" s="109"/>
      <c r="QYY1" s="109"/>
      <c r="QYZ1" s="109"/>
      <c r="QZA1" s="109"/>
      <c r="QZB1" s="110"/>
      <c r="QZC1" s="109"/>
      <c r="QZD1" s="109"/>
      <c r="QZE1" s="110"/>
      <c r="QZF1" s="109"/>
      <c r="QZG1" s="109"/>
      <c r="QZH1" s="109"/>
      <c r="QZI1" s="109"/>
      <c r="QZJ1" s="109"/>
      <c r="QZK1" s="109"/>
      <c r="QZL1" s="109"/>
      <c r="QZM1" s="109"/>
      <c r="QZN1" s="109"/>
      <c r="QZO1" s="109"/>
      <c r="QZP1" s="109"/>
      <c r="QZQ1" s="110"/>
      <c r="QZR1" s="109"/>
      <c r="QZS1" s="109"/>
      <c r="QZT1" s="110"/>
      <c r="QZU1" s="109"/>
      <c r="QZV1" s="109"/>
      <c r="QZW1" s="109"/>
      <c r="QZX1" s="109"/>
      <c r="QZY1" s="109"/>
      <c r="QZZ1" s="109"/>
      <c r="RAA1" s="109"/>
      <c r="RAB1" s="109"/>
      <c r="RAC1" s="109"/>
      <c r="RAD1" s="109"/>
      <c r="RAE1" s="109"/>
      <c r="RAF1" s="110"/>
      <c r="RAG1" s="109"/>
      <c r="RAH1" s="109"/>
      <c r="RAI1" s="110"/>
      <c r="RAJ1" s="109"/>
      <c r="RAK1" s="109"/>
      <c r="RAL1" s="109"/>
      <c r="RAM1" s="109"/>
      <c r="RAN1" s="109"/>
      <c r="RAO1" s="109"/>
      <c r="RAP1" s="109"/>
      <c r="RAQ1" s="109"/>
      <c r="RAR1" s="109"/>
      <c r="RAS1" s="109"/>
      <c r="RAT1" s="109"/>
      <c r="RAU1" s="110"/>
      <c r="RAV1" s="109"/>
      <c r="RAW1" s="109"/>
      <c r="RAX1" s="110"/>
      <c r="RAY1" s="109"/>
      <c r="RAZ1" s="109"/>
      <c r="RBA1" s="109"/>
      <c r="RBB1" s="109"/>
      <c r="RBC1" s="109"/>
      <c r="RBD1" s="109"/>
      <c r="RBE1" s="109"/>
      <c r="RBF1" s="109"/>
      <c r="RBG1" s="109"/>
      <c r="RBH1" s="109"/>
      <c r="RBI1" s="109"/>
      <c r="RBJ1" s="110"/>
      <c r="RBK1" s="109"/>
      <c r="RBL1" s="109"/>
      <c r="RBM1" s="110"/>
      <c r="RBN1" s="109"/>
      <c r="RBO1" s="109"/>
      <c r="RBP1" s="109"/>
      <c r="RBQ1" s="109"/>
      <c r="RBR1" s="109"/>
      <c r="RBS1" s="109"/>
      <c r="RBT1" s="109"/>
      <c r="RBU1" s="109"/>
      <c r="RBV1" s="109"/>
      <c r="RBW1" s="109"/>
      <c r="RBX1" s="109"/>
      <c r="RBY1" s="110"/>
      <c r="RBZ1" s="109"/>
      <c r="RCA1" s="109"/>
      <c r="RCB1" s="110"/>
      <c r="RCC1" s="109"/>
      <c r="RCD1" s="109"/>
      <c r="RCE1" s="109"/>
      <c r="RCF1" s="109"/>
      <c r="RCG1" s="109"/>
      <c r="RCH1" s="109"/>
      <c r="RCI1" s="109"/>
      <c r="RCJ1" s="109"/>
      <c r="RCK1" s="109"/>
      <c r="RCL1" s="109"/>
      <c r="RCM1" s="109"/>
      <c r="RCN1" s="110"/>
      <c r="RCO1" s="109"/>
      <c r="RCP1" s="109"/>
      <c r="RCQ1" s="110"/>
      <c r="RCR1" s="109"/>
      <c r="RCS1" s="109"/>
      <c r="RCT1" s="109"/>
      <c r="RCU1" s="109"/>
      <c r="RCV1" s="109"/>
      <c r="RCW1" s="109"/>
      <c r="RCX1" s="109"/>
      <c r="RCY1" s="109"/>
      <c r="RCZ1" s="109"/>
      <c r="RDA1" s="109"/>
      <c r="RDB1" s="109"/>
      <c r="RDC1" s="110"/>
      <c r="RDD1" s="109"/>
      <c r="RDE1" s="109"/>
      <c r="RDF1" s="110"/>
      <c r="RDG1" s="109"/>
      <c r="RDH1" s="109"/>
      <c r="RDI1" s="109"/>
      <c r="RDJ1" s="109"/>
      <c r="RDK1" s="109"/>
      <c r="RDL1" s="109"/>
      <c r="RDM1" s="109"/>
      <c r="RDN1" s="109"/>
      <c r="RDO1" s="109"/>
      <c r="RDP1" s="109"/>
      <c r="RDQ1" s="109"/>
      <c r="RDR1" s="110"/>
      <c r="RDS1" s="109"/>
      <c r="RDT1" s="109"/>
      <c r="RDU1" s="110"/>
      <c r="RDV1" s="109"/>
      <c r="RDW1" s="109"/>
      <c r="RDX1" s="109"/>
      <c r="RDY1" s="109"/>
      <c r="RDZ1" s="109"/>
      <c r="REA1" s="109"/>
      <c r="REB1" s="109"/>
      <c r="REC1" s="109"/>
      <c r="RED1" s="109"/>
      <c r="REE1" s="109"/>
      <c r="REF1" s="109"/>
      <c r="REG1" s="110"/>
      <c r="REH1" s="109"/>
      <c r="REI1" s="109"/>
      <c r="REJ1" s="110"/>
      <c r="REK1" s="109"/>
      <c r="REL1" s="109"/>
      <c r="REM1" s="109"/>
      <c r="REN1" s="109"/>
      <c r="REO1" s="109"/>
      <c r="REP1" s="109"/>
      <c r="REQ1" s="109"/>
      <c r="RER1" s="109"/>
      <c r="RES1" s="109"/>
      <c r="RET1" s="109"/>
      <c r="REU1" s="109"/>
      <c r="REV1" s="110"/>
      <c r="REW1" s="109"/>
      <c r="REX1" s="109"/>
      <c r="REY1" s="110"/>
      <c r="REZ1" s="109"/>
      <c r="RFA1" s="109"/>
      <c r="RFB1" s="109"/>
      <c r="RFC1" s="109"/>
      <c r="RFD1" s="109"/>
      <c r="RFE1" s="109"/>
      <c r="RFF1" s="109"/>
      <c r="RFG1" s="109"/>
      <c r="RFH1" s="109"/>
      <c r="RFI1" s="109"/>
      <c r="RFJ1" s="109"/>
      <c r="RFK1" s="110"/>
      <c r="RFL1" s="109"/>
      <c r="RFM1" s="109"/>
      <c r="RFN1" s="110"/>
      <c r="RFO1" s="109"/>
      <c r="RFP1" s="109"/>
      <c r="RFQ1" s="109"/>
      <c r="RFR1" s="109"/>
      <c r="RFS1" s="109"/>
      <c r="RFT1" s="109"/>
      <c r="RFU1" s="109"/>
      <c r="RFV1" s="109"/>
      <c r="RFW1" s="109"/>
      <c r="RFX1" s="109"/>
      <c r="RFY1" s="109"/>
      <c r="RFZ1" s="110"/>
      <c r="RGA1" s="109"/>
      <c r="RGB1" s="109"/>
      <c r="RGC1" s="110"/>
      <c r="RGD1" s="109"/>
      <c r="RGE1" s="109"/>
      <c r="RGF1" s="109"/>
      <c r="RGG1" s="109"/>
      <c r="RGH1" s="109"/>
      <c r="RGI1" s="109"/>
      <c r="RGJ1" s="109"/>
      <c r="RGK1" s="109"/>
      <c r="RGL1" s="109"/>
      <c r="RGM1" s="109"/>
      <c r="RGN1" s="109"/>
      <c r="RGO1" s="110"/>
      <c r="RGP1" s="109"/>
      <c r="RGQ1" s="109"/>
      <c r="RGR1" s="110"/>
      <c r="RGS1" s="109"/>
      <c r="RGT1" s="109"/>
      <c r="RGU1" s="109"/>
      <c r="RGV1" s="109"/>
      <c r="RGW1" s="109"/>
      <c r="RGX1" s="109"/>
      <c r="RGY1" s="109"/>
      <c r="RGZ1" s="109"/>
      <c r="RHA1" s="109"/>
      <c r="RHB1" s="109"/>
      <c r="RHC1" s="109"/>
      <c r="RHD1" s="110"/>
      <c r="RHE1" s="109"/>
      <c r="RHF1" s="109"/>
      <c r="RHG1" s="110"/>
      <c r="RHH1" s="109"/>
      <c r="RHI1" s="109"/>
      <c r="RHJ1" s="109"/>
      <c r="RHK1" s="109"/>
      <c r="RHL1" s="109"/>
      <c r="RHM1" s="109"/>
      <c r="RHN1" s="109"/>
      <c r="RHO1" s="109"/>
      <c r="RHP1" s="109"/>
      <c r="RHQ1" s="109"/>
      <c r="RHR1" s="109"/>
      <c r="RHS1" s="110"/>
      <c r="RHT1" s="109"/>
      <c r="RHU1" s="109"/>
      <c r="RHV1" s="110"/>
      <c r="RHW1" s="109"/>
      <c r="RHX1" s="109"/>
      <c r="RHY1" s="109"/>
      <c r="RHZ1" s="109"/>
      <c r="RIA1" s="109"/>
      <c r="RIB1" s="109"/>
      <c r="RIC1" s="109"/>
      <c r="RID1" s="109"/>
      <c r="RIE1" s="109"/>
      <c r="RIF1" s="109"/>
      <c r="RIG1" s="109"/>
      <c r="RIH1" s="110"/>
      <c r="RII1" s="109"/>
      <c r="RIJ1" s="109"/>
      <c r="RIK1" s="110"/>
      <c r="RIL1" s="109"/>
      <c r="RIM1" s="109"/>
      <c r="RIN1" s="109"/>
      <c r="RIO1" s="109"/>
      <c r="RIP1" s="109"/>
      <c r="RIQ1" s="109"/>
      <c r="RIR1" s="109"/>
      <c r="RIS1" s="109"/>
      <c r="RIT1" s="109"/>
      <c r="RIU1" s="109"/>
      <c r="RIV1" s="109"/>
      <c r="RIW1" s="110"/>
      <c r="RIX1" s="109"/>
      <c r="RIY1" s="109"/>
      <c r="RIZ1" s="110"/>
      <c r="RJA1" s="109"/>
      <c r="RJB1" s="109"/>
      <c r="RJC1" s="109"/>
      <c r="RJD1" s="109"/>
      <c r="RJE1" s="109"/>
      <c r="RJF1" s="109"/>
      <c r="RJG1" s="109"/>
      <c r="RJH1" s="109"/>
      <c r="RJI1" s="109"/>
      <c r="RJJ1" s="109"/>
      <c r="RJK1" s="109"/>
      <c r="RJL1" s="110"/>
      <c r="RJM1" s="109"/>
      <c r="RJN1" s="109"/>
      <c r="RJO1" s="110"/>
      <c r="RJP1" s="109"/>
      <c r="RJQ1" s="109"/>
      <c r="RJR1" s="109"/>
      <c r="RJS1" s="109"/>
      <c r="RJT1" s="109"/>
      <c r="RJU1" s="109"/>
      <c r="RJV1" s="109"/>
      <c r="RJW1" s="109"/>
      <c r="RJX1" s="109"/>
      <c r="RJY1" s="109"/>
      <c r="RJZ1" s="109"/>
      <c r="RKA1" s="110"/>
      <c r="RKB1" s="109"/>
      <c r="RKC1" s="109"/>
      <c r="RKD1" s="110"/>
      <c r="RKE1" s="109"/>
      <c r="RKF1" s="109"/>
      <c r="RKG1" s="109"/>
      <c r="RKH1" s="109"/>
      <c r="RKI1" s="109"/>
      <c r="RKJ1" s="109"/>
      <c r="RKK1" s="109"/>
      <c r="RKL1" s="109"/>
      <c r="RKM1" s="109"/>
      <c r="RKN1" s="109"/>
      <c r="RKO1" s="109"/>
      <c r="RKP1" s="110"/>
      <c r="RKQ1" s="109"/>
      <c r="RKR1" s="109"/>
      <c r="RKS1" s="110"/>
      <c r="RKT1" s="109"/>
      <c r="RKU1" s="109"/>
      <c r="RKV1" s="109"/>
      <c r="RKW1" s="109"/>
      <c r="RKX1" s="109"/>
      <c r="RKY1" s="109"/>
      <c r="RKZ1" s="109"/>
      <c r="RLA1" s="109"/>
      <c r="RLB1" s="109"/>
      <c r="RLC1" s="109"/>
      <c r="RLD1" s="109"/>
      <c r="RLE1" s="110"/>
      <c r="RLF1" s="109"/>
      <c r="RLG1" s="109"/>
      <c r="RLH1" s="110"/>
      <c r="RLI1" s="109"/>
      <c r="RLJ1" s="109"/>
      <c r="RLK1" s="109"/>
      <c r="RLL1" s="109"/>
      <c r="RLM1" s="109"/>
      <c r="RLN1" s="109"/>
      <c r="RLO1" s="109"/>
      <c r="RLP1" s="109"/>
      <c r="RLQ1" s="109"/>
      <c r="RLR1" s="109"/>
      <c r="RLS1" s="109"/>
      <c r="RLT1" s="110"/>
      <c r="RLU1" s="109"/>
      <c r="RLV1" s="109"/>
      <c r="RLW1" s="110"/>
      <c r="RLX1" s="109"/>
      <c r="RLY1" s="109"/>
      <c r="RLZ1" s="109"/>
      <c r="RMA1" s="109"/>
      <c r="RMB1" s="109"/>
      <c r="RMC1" s="109"/>
      <c r="RMD1" s="109"/>
      <c r="RME1" s="109"/>
      <c r="RMF1" s="109"/>
      <c r="RMG1" s="109"/>
      <c r="RMH1" s="109"/>
      <c r="RMI1" s="110"/>
      <c r="RMJ1" s="109"/>
      <c r="RMK1" s="109"/>
      <c r="RML1" s="110"/>
      <c r="RMM1" s="109"/>
      <c r="RMN1" s="109"/>
      <c r="RMO1" s="109"/>
      <c r="RMP1" s="109"/>
      <c r="RMQ1" s="109"/>
      <c r="RMR1" s="109"/>
      <c r="RMS1" s="109"/>
      <c r="RMT1" s="109"/>
      <c r="RMU1" s="109"/>
      <c r="RMV1" s="109"/>
      <c r="RMW1" s="109"/>
      <c r="RMX1" s="110"/>
      <c r="RMY1" s="109"/>
      <c r="RMZ1" s="109"/>
      <c r="RNA1" s="110"/>
      <c r="RNB1" s="109"/>
      <c r="RNC1" s="109"/>
      <c r="RND1" s="109"/>
      <c r="RNE1" s="109"/>
      <c r="RNF1" s="109"/>
      <c r="RNG1" s="109"/>
      <c r="RNH1" s="109"/>
      <c r="RNI1" s="109"/>
      <c r="RNJ1" s="109"/>
      <c r="RNK1" s="109"/>
      <c r="RNL1" s="109"/>
      <c r="RNM1" s="110"/>
      <c r="RNN1" s="109"/>
      <c r="RNO1" s="109"/>
      <c r="RNP1" s="110"/>
      <c r="RNQ1" s="109"/>
      <c r="RNR1" s="109"/>
      <c r="RNS1" s="109"/>
      <c r="RNT1" s="109"/>
      <c r="RNU1" s="109"/>
      <c r="RNV1" s="109"/>
      <c r="RNW1" s="109"/>
      <c r="RNX1" s="109"/>
      <c r="RNY1" s="109"/>
      <c r="RNZ1" s="109"/>
      <c r="ROA1" s="109"/>
      <c r="ROB1" s="110"/>
      <c r="ROC1" s="109"/>
      <c r="ROD1" s="109"/>
      <c r="ROE1" s="110"/>
      <c r="ROF1" s="109"/>
      <c r="ROG1" s="109"/>
      <c r="ROH1" s="109"/>
      <c r="ROI1" s="109"/>
      <c r="ROJ1" s="109"/>
      <c r="ROK1" s="109"/>
      <c r="ROL1" s="109"/>
      <c r="ROM1" s="109"/>
      <c r="RON1" s="109"/>
      <c r="ROO1" s="109"/>
      <c r="ROP1" s="109"/>
      <c r="ROQ1" s="110"/>
      <c r="ROR1" s="109"/>
      <c r="ROS1" s="109"/>
      <c r="ROT1" s="110"/>
      <c r="ROU1" s="109"/>
      <c r="ROV1" s="109"/>
      <c r="ROW1" s="109"/>
      <c r="ROX1" s="109"/>
      <c r="ROY1" s="109"/>
      <c r="ROZ1" s="109"/>
      <c r="RPA1" s="109"/>
      <c r="RPB1" s="109"/>
      <c r="RPC1" s="109"/>
      <c r="RPD1" s="109"/>
      <c r="RPE1" s="109"/>
      <c r="RPF1" s="110"/>
      <c r="RPG1" s="109"/>
      <c r="RPH1" s="109"/>
      <c r="RPI1" s="110"/>
      <c r="RPJ1" s="109"/>
      <c r="RPK1" s="109"/>
      <c r="RPL1" s="109"/>
      <c r="RPM1" s="109"/>
      <c r="RPN1" s="109"/>
      <c r="RPO1" s="109"/>
      <c r="RPP1" s="109"/>
      <c r="RPQ1" s="109"/>
      <c r="RPR1" s="109"/>
      <c r="RPS1" s="109"/>
      <c r="RPT1" s="109"/>
      <c r="RPU1" s="110"/>
      <c r="RPV1" s="109"/>
      <c r="RPW1" s="109"/>
      <c r="RPX1" s="110"/>
      <c r="RPY1" s="109"/>
      <c r="RPZ1" s="109"/>
      <c r="RQA1" s="109"/>
      <c r="RQB1" s="109"/>
      <c r="RQC1" s="109"/>
      <c r="RQD1" s="109"/>
      <c r="RQE1" s="109"/>
      <c r="RQF1" s="109"/>
      <c r="RQG1" s="109"/>
      <c r="RQH1" s="109"/>
      <c r="RQI1" s="109"/>
      <c r="RQJ1" s="110"/>
      <c r="RQK1" s="109"/>
      <c r="RQL1" s="109"/>
      <c r="RQM1" s="110"/>
      <c r="RQN1" s="109"/>
      <c r="RQO1" s="109"/>
      <c r="RQP1" s="109"/>
      <c r="RQQ1" s="109"/>
      <c r="RQR1" s="109"/>
      <c r="RQS1" s="109"/>
      <c r="RQT1" s="109"/>
      <c r="RQU1" s="109"/>
      <c r="RQV1" s="109"/>
      <c r="RQW1" s="109"/>
      <c r="RQX1" s="109"/>
      <c r="RQY1" s="110"/>
      <c r="RQZ1" s="109"/>
      <c r="RRA1" s="109"/>
      <c r="RRB1" s="110"/>
      <c r="RRC1" s="109"/>
      <c r="RRD1" s="109"/>
      <c r="RRE1" s="109"/>
      <c r="RRF1" s="109"/>
      <c r="RRG1" s="109"/>
      <c r="RRH1" s="109"/>
      <c r="RRI1" s="109"/>
      <c r="RRJ1" s="109"/>
      <c r="RRK1" s="109"/>
      <c r="RRL1" s="109"/>
      <c r="RRM1" s="109"/>
      <c r="RRN1" s="110"/>
      <c r="RRO1" s="109"/>
      <c r="RRP1" s="109"/>
      <c r="RRQ1" s="110"/>
      <c r="RRR1" s="109"/>
      <c r="RRS1" s="109"/>
      <c r="RRT1" s="109"/>
      <c r="RRU1" s="109"/>
      <c r="RRV1" s="109"/>
      <c r="RRW1" s="109"/>
      <c r="RRX1" s="109"/>
      <c r="RRY1" s="109"/>
      <c r="RRZ1" s="109"/>
      <c r="RSA1" s="109"/>
      <c r="RSB1" s="109"/>
      <c r="RSC1" s="110"/>
      <c r="RSD1" s="109"/>
      <c r="RSE1" s="109"/>
      <c r="RSF1" s="110"/>
      <c r="RSG1" s="109"/>
      <c r="RSH1" s="109"/>
      <c r="RSI1" s="109"/>
      <c r="RSJ1" s="109"/>
      <c r="RSK1" s="109"/>
      <c r="RSL1" s="109"/>
      <c r="RSM1" s="109"/>
      <c r="RSN1" s="109"/>
      <c r="RSO1" s="109"/>
      <c r="RSP1" s="109"/>
      <c r="RSQ1" s="109"/>
      <c r="RSR1" s="110"/>
      <c r="RSS1" s="109"/>
      <c r="RST1" s="109"/>
      <c r="RSU1" s="110"/>
      <c r="RSV1" s="109"/>
      <c r="RSW1" s="109"/>
      <c r="RSX1" s="109"/>
      <c r="RSY1" s="109"/>
      <c r="RSZ1" s="109"/>
      <c r="RTA1" s="109"/>
      <c r="RTB1" s="109"/>
      <c r="RTC1" s="109"/>
      <c r="RTD1" s="109"/>
      <c r="RTE1" s="109"/>
      <c r="RTF1" s="109"/>
      <c r="RTG1" s="110"/>
      <c r="RTH1" s="109"/>
      <c r="RTI1" s="109"/>
      <c r="RTJ1" s="110"/>
      <c r="RTK1" s="109"/>
      <c r="RTL1" s="109"/>
      <c r="RTM1" s="109"/>
      <c r="RTN1" s="109"/>
      <c r="RTO1" s="109"/>
      <c r="RTP1" s="109"/>
      <c r="RTQ1" s="109"/>
      <c r="RTR1" s="109"/>
      <c r="RTS1" s="109"/>
      <c r="RTT1" s="109"/>
      <c r="RTU1" s="109"/>
      <c r="RTV1" s="110"/>
      <c r="RTW1" s="109"/>
      <c r="RTX1" s="109"/>
      <c r="RTY1" s="110"/>
      <c r="RTZ1" s="109"/>
      <c r="RUA1" s="109"/>
      <c r="RUB1" s="109"/>
      <c r="RUC1" s="109"/>
      <c r="RUD1" s="109"/>
      <c r="RUE1" s="109"/>
      <c r="RUF1" s="109"/>
      <c r="RUG1" s="109"/>
      <c r="RUH1" s="109"/>
      <c r="RUI1" s="109"/>
      <c r="RUJ1" s="109"/>
      <c r="RUK1" s="110"/>
      <c r="RUL1" s="109"/>
      <c r="RUM1" s="109"/>
      <c r="RUN1" s="110"/>
      <c r="RUO1" s="109"/>
      <c r="RUP1" s="109"/>
      <c r="RUQ1" s="109"/>
      <c r="RUR1" s="109"/>
      <c r="RUS1" s="109"/>
      <c r="RUT1" s="109"/>
      <c r="RUU1" s="109"/>
      <c r="RUV1" s="109"/>
      <c r="RUW1" s="109"/>
      <c r="RUX1" s="109"/>
      <c r="RUY1" s="109"/>
      <c r="RUZ1" s="110"/>
      <c r="RVA1" s="109"/>
      <c r="RVB1" s="109"/>
      <c r="RVC1" s="110"/>
      <c r="RVD1" s="109"/>
      <c r="RVE1" s="109"/>
      <c r="RVF1" s="109"/>
      <c r="RVG1" s="109"/>
      <c r="RVH1" s="109"/>
      <c r="RVI1" s="109"/>
      <c r="RVJ1" s="109"/>
      <c r="RVK1" s="109"/>
      <c r="RVL1" s="109"/>
      <c r="RVM1" s="109"/>
      <c r="RVN1" s="109"/>
      <c r="RVO1" s="110"/>
      <c r="RVP1" s="109"/>
      <c r="RVQ1" s="109"/>
      <c r="RVR1" s="110"/>
      <c r="RVS1" s="109"/>
      <c r="RVT1" s="109"/>
      <c r="RVU1" s="109"/>
      <c r="RVV1" s="109"/>
      <c r="RVW1" s="109"/>
      <c r="RVX1" s="109"/>
      <c r="RVY1" s="109"/>
      <c r="RVZ1" s="109"/>
      <c r="RWA1" s="109"/>
      <c r="RWB1" s="109"/>
      <c r="RWC1" s="109"/>
      <c r="RWD1" s="110"/>
      <c r="RWE1" s="109"/>
      <c r="RWF1" s="109"/>
      <c r="RWG1" s="110"/>
      <c r="RWH1" s="109"/>
      <c r="RWI1" s="109"/>
      <c r="RWJ1" s="109"/>
      <c r="RWK1" s="109"/>
      <c r="RWL1" s="109"/>
      <c r="RWM1" s="109"/>
      <c r="RWN1" s="109"/>
      <c r="RWO1" s="109"/>
      <c r="RWP1" s="109"/>
      <c r="RWQ1" s="109"/>
      <c r="RWR1" s="109"/>
      <c r="RWS1" s="110"/>
      <c r="RWT1" s="109"/>
      <c r="RWU1" s="109"/>
      <c r="RWV1" s="110"/>
      <c r="RWW1" s="109"/>
      <c r="RWX1" s="109"/>
      <c r="RWY1" s="109"/>
      <c r="RWZ1" s="109"/>
      <c r="RXA1" s="109"/>
      <c r="RXB1" s="109"/>
      <c r="RXC1" s="109"/>
      <c r="RXD1" s="109"/>
      <c r="RXE1" s="109"/>
      <c r="RXF1" s="109"/>
      <c r="RXG1" s="109"/>
      <c r="RXH1" s="110"/>
      <c r="RXI1" s="109"/>
      <c r="RXJ1" s="109"/>
      <c r="RXK1" s="110"/>
      <c r="RXL1" s="109"/>
      <c r="RXM1" s="109"/>
      <c r="RXN1" s="109"/>
      <c r="RXO1" s="109"/>
      <c r="RXP1" s="109"/>
      <c r="RXQ1" s="109"/>
      <c r="RXR1" s="109"/>
      <c r="RXS1" s="109"/>
      <c r="RXT1" s="109"/>
      <c r="RXU1" s="109"/>
      <c r="RXV1" s="109"/>
      <c r="RXW1" s="110"/>
      <c r="RXX1" s="109"/>
      <c r="RXY1" s="109"/>
      <c r="RXZ1" s="110"/>
      <c r="RYA1" s="109"/>
      <c r="RYB1" s="109"/>
      <c r="RYC1" s="109"/>
      <c r="RYD1" s="109"/>
      <c r="RYE1" s="109"/>
      <c r="RYF1" s="109"/>
      <c r="RYG1" s="109"/>
      <c r="RYH1" s="109"/>
      <c r="RYI1" s="109"/>
      <c r="RYJ1" s="109"/>
      <c r="RYK1" s="109"/>
      <c r="RYL1" s="110"/>
      <c r="RYM1" s="109"/>
      <c r="RYN1" s="109"/>
      <c r="RYO1" s="110"/>
      <c r="RYP1" s="109"/>
      <c r="RYQ1" s="109"/>
      <c r="RYR1" s="109"/>
      <c r="RYS1" s="109"/>
      <c r="RYT1" s="109"/>
      <c r="RYU1" s="109"/>
      <c r="RYV1" s="109"/>
      <c r="RYW1" s="109"/>
      <c r="RYX1" s="109"/>
      <c r="RYY1" s="109"/>
      <c r="RYZ1" s="109"/>
      <c r="RZA1" s="110"/>
      <c r="RZB1" s="109"/>
      <c r="RZC1" s="109"/>
      <c r="RZD1" s="110"/>
      <c r="RZE1" s="109"/>
      <c r="RZF1" s="109"/>
      <c r="RZG1" s="109"/>
      <c r="RZH1" s="109"/>
      <c r="RZI1" s="109"/>
      <c r="RZJ1" s="109"/>
      <c r="RZK1" s="109"/>
      <c r="RZL1" s="109"/>
      <c r="RZM1" s="109"/>
      <c r="RZN1" s="109"/>
      <c r="RZO1" s="109"/>
      <c r="RZP1" s="110"/>
      <c r="RZQ1" s="109"/>
      <c r="RZR1" s="109"/>
      <c r="RZS1" s="110"/>
      <c r="RZT1" s="109"/>
      <c r="RZU1" s="109"/>
      <c r="RZV1" s="109"/>
      <c r="RZW1" s="109"/>
      <c r="RZX1" s="109"/>
      <c r="RZY1" s="109"/>
      <c r="RZZ1" s="109"/>
      <c r="SAA1" s="109"/>
      <c r="SAB1" s="109"/>
      <c r="SAC1" s="109"/>
      <c r="SAD1" s="109"/>
      <c r="SAE1" s="110"/>
      <c r="SAF1" s="109"/>
      <c r="SAG1" s="109"/>
      <c r="SAH1" s="110"/>
      <c r="SAI1" s="109"/>
      <c r="SAJ1" s="109"/>
      <c r="SAK1" s="109"/>
      <c r="SAL1" s="109"/>
      <c r="SAM1" s="109"/>
      <c r="SAN1" s="109"/>
      <c r="SAO1" s="109"/>
      <c r="SAP1" s="109"/>
      <c r="SAQ1" s="109"/>
      <c r="SAR1" s="109"/>
      <c r="SAS1" s="109"/>
      <c r="SAT1" s="110"/>
      <c r="SAU1" s="109"/>
      <c r="SAV1" s="109"/>
      <c r="SAW1" s="110"/>
      <c r="SAX1" s="109"/>
      <c r="SAY1" s="109"/>
      <c r="SAZ1" s="109"/>
      <c r="SBA1" s="109"/>
      <c r="SBB1" s="109"/>
      <c r="SBC1" s="109"/>
      <c r="SBD1" s="109"/>
      <c r="SBE1" s="109"/>
      <c r="SBF1" s="109"/>
      <c r="SBG1" s="109"/>
      <c r="SBH1" s="109"/>
      <c r="SBI1" s="110"/>
      <c r="SBJ1" s="109"/>
      <c r="SBK1" s="109"/>
      <c r="SBL1" s="110"/>
      <c r="SBM1" s="109"/>
      <c r="SBN1" s="109"/>
      <c r="SBO1" s="109"/>
      <c r="SBP1" s="109"/>
      <c r="SBQ1" s="109"/>
      <c r="SBR1" s="109"/>
      <c r="SBS1" s="109"/>
      <c r="SBT1" s="109"/>
      <c r="SBU1" s="109"/>
      <c r="SBV1" s="109"/>
      <c r="SBW1" s="109"/>
      <c r="SBX1" s="110"/>
      <c r="SBY1" s="109"/>
      <c r="SBZ1" s="109"/>
      <c r="SCA1" s="110"/>
      <c r="SCB1" s="109"/>
      <c r="SCC1" s="109"/>
      <c r="SCD1" s="109"/>
      <c r="SCE1" s="109"/>
      <c r="SCF1" s="109"/>
      <c r="SCG1" s="109"/>
      <c r="SCH1" s="109"/>
      <c r="SCI1" s="109"/>
      <c r="SCJ1" s="109"/>
      <c r="SCK1" s="109"/>
      <c r="SCL1" s="109"/>
      <c r="SCM1" s="110"/>
      <c r="SCN1" s="109"/>
      <c r="SCO1" s="109"/>
      <c r="SCP1" s="110"/>
      <c r="SCQ1" s="109"/>
      <c r="SCR1" s="109"/>
      <c r="SCS1" s="109"/>
      <c r="SCT1" s="109"/>
      <c r="SCU1" s="109"/>
      <c r="SCV1" s="109"/>
      <c r="SCW1" s="109"/>
      <c r="SCX1" s="109"/>
      <c r="SCY1" s="109"/>
      <c r="SCZ1" s="109"/>
      <c r="SDA1" s="109"/>
      <c r="SDB1" s="110"/>
      <c r="SDC1" s="109"/>
      <c r="SDD1" s="109"/>
      <c r="SDE1" s="110"/>
      <c r="SDF1" s="109"/>
      <c r="SDG1" s="109"/>
      <c r="SDH1" s="109"/>
      <c r="SDI1" s="109"/>
      <c r="SDJ1" s="109"/>
      <c r="SDK1" s="109"/>
      <c r="SDL1" s="109"/>
      <c r="SDM1" s="109"/>
      <c r="SDN1" s="109"/>
      <c r="SDO1" s="109"/>
      <c r="SDP1" s="109"/>
      <c r="SDQ1" s="110"/>
      <c r="SDR1" s="109"/>
      <c r="SDS1" s="109"/>
      <c r="SDT1" s="110"/>
      <c r="SDU1" s="109"/>
      <c r="SDV1" s="109"/>
      <c r="SDW1" s="109"/>
      <c r="SDX1" s="109"/>
      <c r="SDY1" s="109"/>
      <c r="SDZ1" s="109"/>
      <c r="SEA1" s="109"/>
      <c r="SEB1" s="109"/>
      <c r="SEC1" s="109"/>
      <c r="SED1" s="109"/>
      <c r="SEE1" s="109"/>
      <c r="SEF1" s="110"/>
      <c r="SEG1" s="109"/>
      <c r="SEH1" s="109"/>
      <c r="SEI1" s="110"/>
      <c r="SEJ1" s="109"/>
      <c r="SEK1" s="109"/>
      <c r="SEL1" s="109"/>
      <c r="SEM1" s="109"/>
      <c r="SEN1" s="109"/>
      <c r="SEO1" s="109"/>
      <c r="SEP1" s="109"/>
      <c r="SEQ1" s="109"/>
      <c r="SER1" s="109"/>
      <c r="SES1" s="109"/>
      <c r="SET1" s="109"/>
      <c r="SEU1" s="110"/>
      <c r="SEV1" s="109"/>
      <c r="SEW1" s="109"/>
      <c r="SEX1" s="110"/>
      <c r="SEY1" s="109"/>
      <c r="SEZ1" s="109"/>
      <c r="SFA1" s="109"/>
      <c r="SFB1" s="109"/>
      <c r="SFC1" s="109"/>
      <c r="SFD1" s="109"/>
      <c r="SFE1" s="109"/>
      <c r="SFF1" s="109"/>
      <c r="SFG1" s="109"/>
      <c r="SFH1" s="109"/>
      <c r="SFI1" s="109"/>
      <c r="SFJ1" s="110"/>
      <c r="SFK1" s="109"/>
      <c r="SFL1" s="109"/>
      <c r="SFM1" s="110"/>
      <c r="SFN1" s="109"/>
      <c r="SFO1" s="109"/>
      <c r="SFP1" s="109"/>
      <c r="SFQ1" s="109"/>
      <c r="SFR1" s="109"/>
      <c r="SFS1" s="109"/>
      <c r="SFT1" s="109"/>
      <c r="SFU1" s="109"/>
      <c r="SFV1" s="109"/>
      <c r="SFW1" s="109"/>
      <c r="SFX1" s="109"/>
      <c r="SFY1" s="110"/>
      <c r="SFZ1" s="109"/>
      <c r="SGA1" s="109"/>
      <c r="SGB1" s="110"/>
      <c r="SGC1" s="109"/>
      <c r="SGD1" s="109"/>
      <c r="SGE1" s="109"/>
      <c r="SGF1" s="109"/>
      <c r="SGG1" s="109"/>
      <c r="SGH1" s="109"/>
      <c r="SGI1" s="109"/>
      <c r="SGJ1" s="109"/>
      <c r="SGK1" s="109"/>
      <c r="SGL1" s="109"/>
      <c r="SGM1" s="109"/>
      <c r="SGN1" s="110"/>
      <c r="SGO1" s="109"/>
      <c r="SGP1" s="109"/>
      <c r="SGQ1" s="110"/>
      <c r="SGR1" s="109"/>
      <c r="SGS1" s="109"/>
      <c r="SGT1" s="109"/>
      <c r="SGU1" s="109"/>
      <c r="SGV1" s="109"/>
      <c r="SGW1" s="109"/>
      <c r="SGX1" s="109"/>
      <c r="SGY1" s="109"/>
      <c r="SGZ1" s="109"/>
      <c r="SHA1" s="109"/>
      <c r="SHB1" s="109"/>
      <c r="SHC1" s="110"/>
      <c r="SHD1" s="109"/>
      <c r="SHE1" s="109"/>
      <c r="SHF1" s="110"/>
      <c r="SHG1" s="109"/>
      <c r="SHH1" s="109"/>
      <c r="SHI1" s="109"/>
      <c r="SHJ1" s="109"/>
      <c r="SHK1" s="109"/>
      <c r="SHL1" s="109"/>
      <c r="SHM1" s="109"/>
      <c r="SHN1" s="109"/>
      <c r="SHO1" s="109"/>
      <c r="SHP1" s="109"/>
      <c r="SHQ1" s="109"/>
      <c r="SHR1" s="110"/>
      <c r="SHS1" s="109"/>
      <c r="SHT1" s="109"/>
      <c r="SHU1" s="110"/>
      <c r="SHV1" s="109"/>
      <c r="SHW1" s="109"/>
      <c r="SHX1" s="109"/>
      <c r="SHY1" s="109"/>
      <c r="SHZ1" s="109"/>
      <c r="SIA1" s="109"/>
      <c r="SIB1" s="109"/>
      <c r="SIC1" s="109"/>
      <c r="SID1" s="109"/>
      <c r="SIE1" s="109"/>
      <c r="SIF1" s="109"/>
      <c r="SIG1" s="110"/>
      <c r="SIH1" s="109"/>
      <c r="SII1" s="109"/>
      <c r="SIJ1" s="110"/>
      <c r="SIK1" s="109"/>
      <c r="SIL1" s="109"/>
      <c r="SIM1" s="109"/>
      <c r="SIN1" s="109"/>
      <c r="SIO1" s="109"/>
      <c r="SIP1" s="109"/>
      <c r="SIQ1" s="109"/>
      <c r="SIR1" s="109"/>
      <c r="SIS1" s="109"/>
      <c r="SIT1" s="109"/>
      <c r="SIU1" s="109"/>
      <c r="SIV1" s="110"/>
      <c r="SIW1" s="109"/>
      <c r="SIX1" s="109"/>
      <c r="SIY1" s="110"/>
      <c r="SIZ1" s="109"/>
      <c r="SJA1" s="109"/>
      <c r="SJB1" s="109"/>
      <c r="SJC1" s="109"/>
      <c r="SJD1" s="109"/>
      <c r="SJE1" s="109"/>
      <c r="SJF1" s="109"/>
      <c r="SJG1" s="109"/>
      <c r="SJH1" s="109"/>
      <c r="SJI1" s="109"/>
      <c r="SJJ1" s="109"/>
      <c r="SJK1" s="110"/>
      <c r="SJL1" s="109"/>
      <c r="SJM1" s="109"/>
      <c r="SJN1" s="110"/>
      <c r="SJO1" s="109"/>
      <c r="SJP1" s="109"/>
      <c r="SJQ1" s="109"/>
      <c r="SJR1" s="109"/>
      <c r="SJS1" s="109"/>
      <c r="SJT1" s="109"/>
      <c r="SJU1" s="109"/>
      <c r="SJV1" s="109"/>
      <c r="SJW1" s="109"/>
      <c r="SJX1" s="109"/>
      <c r="SJY1" s="109"/>
      <c r="SJZ1" s="110"/>
      <c r="SKA1" s="109"/>
      <c r="SKB1" s="109"/>
      <c r="SKC1" s="110"/>
      <c r="SKD1" s="109"/>
      <c r="SKE1" s="109"/>
      <c r="SKF1" s="109"/>
      <c r="SKG1" s="109"/>
      <c r="SKH1" s="109"/>
      <c r="SKI1" s="109"/>
      <c r="SKJ1" s="109"/>
      <c r="SKK1" s="109"/>
      <c r="SKL1" s="109"/>
      <c r="SKM1" s="109"/>
      <c r="SKN1" s="109"/>
      <c r="SKO1" s="110"/>
      <c r="SKP1" s="109"/>
      <c r="SKQ1" s="109"/>
      <c r="SKR1" s="110"/>
      <c r="SKS1" s="109"/>
      <c r="SKT1" s="109"/>
      <c r="SKU1" s="109"/>
      <c r="SKV1" s="109"/>
      <c r="SKW1" s="109"/>
      <c r="SKX1" s="109"/>
      <c r="SKY1" s="109"/>
      <c r="SKZ1" s="109"/>
      <c r="SLA1" s="109"/>
      <c r="SLB1" s="109"/>
      <c r="SLC1" s="109"/>
      <c r="SLD1" s="110"/>
      <c r="SLE1" s="109"/>
      <c r="SLF1" s="109"/>
      <c r="SLG1" s="110"/>
      <c r="SLH1" s="109"/>
      <c r="SLI1" s="109"/>
      <c r="SLJ1" s="109"/>
      <c r="SLK1" s="109"/>
      <c r="SLL1" s="109"/>
      <c r="SLM1" s="109"/>
      <c r="SLN1" s="109"/>
      <c r="SLO1" s="109"/>
      <c r="SLP1" s="109"/>
      <c r="SLQ1" s="109"/>
      <c r="SLR1" s="109"/>
      <c r="SLS1" s="110"/>
      <c r="SLT1" s="109"/>
      <c r="SLU1" s="109"/>
      <c r="SLV1" s="110"/>
      <c r="SLW1" s="109"/>
      <c r="SLX1" s="109"/>
      <c r="SLY1" s="109"/>
      <c r="SLZ1" s="109"/>
      <c r="SMA1" s="109"/>
      <c r="SMB1" s="109"/>
      <c r="SMC1" s="109"/>
      <c r="SMD1" s="109"/>
      <c r="SME1" s="109"/>
      <c r="SMF1" s="109"/>
      <c r="SMG1" s="109"/>
      <c r="SMH1" s="110"/>
      <c r="SMI1" s="109"/>
      <c r="SMJ1" s="109"/>
      <c r="SMK1" s="110"/>
      <c r="SML1" s="109"/>
      <c r="SMM1" s="109"/>
      <c r="SMN1" s="109"/>
      <c r="SMO1" s="109"/>
      <c r="SMP1" s="109"/>
      <c r="SMQ1" s="109"/>
      <c r="SMR1" s="109"/>
      <c r="SMS1" s="109"/>
      <c r="SMT1" s="109"/>
      <c r="SMU1" s="109"/>
      <c r="SMV1" s="109"/>
      <c r="SMW1" s="110"/>
      <c r="SMX1" s="109"/>
      <c r="SMY1" s="109"/>
      <c r="SMZ1" s="110"/>
      <c r="SNA1" s="109"/>
      <c r="SNB1" s="109"/>
      <c r="SNC1" s="109"/>
      <c r="SND1" s="109"/>
      <c r="SNE1" s="109"/>
      <c r="SNF1" s="109"/>
      <c r="SNG1" s="109"/>
      <c r="SNH1" s="109"/>
      <c r="SNI1" s="109"/>
      <c r="SNJ1" s="109"/>
      <c r="SNK1" s="109"/>
      <c r="SNL1" s="110"/>
      <c r="SNM1" s="109"/>
      <c r="SNN1" s="109"/>
      <c r="SNO1" s="110"/>
      <c r="SNP1" s="109"/>
      <c r="SNQ1" s="109"/>
      <c r="SNR1" s="109"/>
      <c r="SNS1" s="109"/>
      <c r="SNT1" s="109"/>
      <c r="SNU1" s="109"/>
      <c r="SNV1" s="109"/>
      <c r="SNW1" s="109"/>
      <c r="SNX1" s="109"/>
      <c r="SNY1" s="109"/>
      <c r="SNZ1" s="109"/>
      <c r="SOA1" s="110"/>
      <c r="SOB1" s="109"/>
      <c r="SOC1" s="109"/>
      <c r="SOD1" s="110"/>
      <c r="SOE1" s="109"/>
      <c r="SOF1" s="109"/>
      <c r="SOG1" s="109"/>
      <c r="SOH1" s="109"/>
      <c r="SOI1" s="109"/>
      <c r="SOJ1" s="109"/>
      <c r="SOK1" s="109"/>
      <c r="SOL1" s="109"/>
      <c r="SOM1" s="109"/>
      <c r="SON1" s="109"/>
      <c r="SOO1" s="109"/>
      <c r="SOP1" s="110"/>
      <c r="SOQ1" s="109"/>
      <c r="SOR1" s="109"/>
      <c r="SOS1" s="110"/>
      <c r="SOT1" s="109"/>
      <c r="SOU1" s="109"/>
      <c r="SOV1" s="109"/>
      <c r="SOW1" s="109"/>
      <c r="SOX1" s="109"/>
      <c r="SOY1" s="109"/>
      <c r="SOZ1" s="109"/>
      <c r="SPA1" s="109"/>
      <c r="SPB1" s="109"/>
      <c r="SPC1" s="109"/>
      <c r="SPD1" s="109"/>
      <c r="SPE1" s="110"/>
      <c r="SPF1" s="109"/>
      <c r="SPG1" s="109"/>
      <c r="SPH1" s="110"/>
      <c r="SPI1" s="109"/>
      <c r="SPJ1" s="109"/>
      <c r="SPK1" s="109"/>
      <c r="SPL1" s="109"/>
      <c r="SPM1" s="109"/>
      <c r="SPN1" s="109"/>
      <c r="SPO1" s="109"/>
      <c r="SPP1" s="109"/>
      <c r="SPQ1" s="109"/>
      <c r="SPR1" s="109"/>
      <c r="SPS1" s="109"/>
      <c r="SPT1" s="110"/>
      <c r="SPU1" s="109"/>
      <c r="SPV1" s="109"/>
      <c r="SPW1" s="110"/>
      <c r="SPX1" s="109"/>
      <c r="SPY1" s="109"/>
      <c r="SPZ1" s="109"/>
      <c r="SQA1" s="109"/>
      <c r="SQB1" s="109"/>
      <c r="SQC1" s="109"/>
      <c r="SQD1" s="109"/>
      <c r="SQE1" s="109"/>
      <c r="SQF1" s="109"/>
      <c r="SQG1" s="109"/>
      <c r="SQH1" s="109"/>
      <c r="SQI1" s="110"/>
      <c r="SQJ1" s="109"/>
      <c r="SQK1" s="109"/>
      <c r="SQL1" s="110"/>
      <c r="SQM1" s="109"/>
      <c r="SQN1" s="109"/>
      <c r="SQO1" s="109"/>
      <c r="SQP1" s="109"/>
      <c r="SQQ1" s="109"/>
      <c r="SQR1" s="109"/>
      <c r="SQS1" s="109"/>
      <c r="SQT1" s="109"/>
      <c r="SQU1" s="109"/>
      <c r="SQV1" s="109"/>
      <c r="SQW1" s="109"/>
      <c r="SQX1" s="110"/>
      <c r="SQY1" s="109"/>
      <c r="SQZ1" s="109"/>
      <c r="SRA1" s="110"/>
      <c r="SRB1" s="109"/>
      <c r="SRC1" s="109"/>
      <c r="SRD1" s="109"/>
      <c r="SRE1" s="109"/>
      <c r="SRF1" s="109"/>
      <c r="SRG1" s="109"/>
      <c r="SRH1" s="109"/>
      <c r="SRI1" s="109"/>
      <c r="SRJ1" s="109"/>
      <c r="SRK1" s="109"/>
      <c r="SRL1" s="109"/>
      <c r="SRM1" s="110"/>
      <c r="SRN1" s="109"/>
      <c r="SRO1" s="109"/>
      <c r="SRP1" s="110"/>
      <c r="SRQ1" s="109"/>
      <c r="SRR1" s="109"/>
      <c r="SRS1" s="109"/>
      <c r="SRT1" s="109"/>
      <c r="SRU1" s="109"/>
      <c r="SRV1" s="109"/>
      <c r="SRW1" s="109"/>
      <c r="SRX1" s="109"/>
      <c r="SRY1" s="109"/>
      <c r="SRZ1" s="109"/>
      <c r="SSA1" s="109"/>
      <c r="SSB1" s="110"/>
      <c r="SSC1" s="109"/>
      <c r="SSD1" s="109"/>
      <c r="SSE1" s="110"/>
      <c r="SSF1" s="109"/>
      <c r="SSG1" s="109"/>
      <c r="SSH1" s="109"/>
      <c r="SSI1" s="109"/>
      <c r="SSJ1" s="109"/>
      <c r="SSK1" s="109"/>
      <c r="SSL1" s="109"/>
      <c r="SSM1" s="109"/>
      <c r="SSN1" s="109"/>
      <c r="SSO1" s="109"/>
      <c r="SSP1" s="109"/>
      <c r="SSQ1" s="110"/>
      <c r="SSR1" s="109"/>
      <c r="SSS1" s="109"/>
      <c r="SST1" s="110"/>
      <c r="SSU1" s="109"/>
      <c r="SSV1" s="109"/>
      <c r="SSW1" s="109"/>
      <c r="SSX1" s="109"/>
      <c r="SSY1" s="109"/>
      <c r="SSZ1" s="109"/>
      <c r="STA1" s="109"/>
      <c r="STB1" s="109"/>
      <c r="STC1" s="109"/>
      <c r="STD1" s="109"/>
      <c r="STE1" s="109"/>
      <c r="STF1" s="110"/>
      <c r="STG1" s="109"/>
      <c r="STH1" s="109"/>
      <c r="STI1" s="110"/>
      <c r="STJ1" s="109"/>
      <c r="STK1" s="109"/>
      <c r="STL1" s="109"/>
      <c r="STM1" s="109"/>
      <c r="STN1" s="109"/>
      <c r="STO1" s="109"/>
      <c r="STP1" s="109"/>
      <c r="STQ1" s="109"/>
      <c r="STR1" s="109"/>
      <c r="STS1" s="109"/>
      <c r="STT1" s="109"/>
      <c r="STU1" s="110"/>
      <c r="STV1" s="109"/>
      <c r="STW1" s="109"/>
      <c r="STX1" s="110"/>
      <c r="STY1" s="109"/>
      <c r="STZ1" s="109"/>
      <c r="SUA1" s="109"/>
      <c r="SUB1" s="109"/>
      <c r="SUC1" s="109"/>
      <c r="SUD1" s="109"/>
      <c r="SUE1" s="109"/>
      <c r="SUF1" s="109"/>
      <c r="SUG1" s="109"/>
      <c r="SUH1" s="109"/>
      <c r="SUI1" s="109"/>
      <c r="SUJ1" s="110"/>
      <c r="SUK1" s="109"/>
      <c r="SUL1" s="109"/>
      <c r="SUM1" s="110"/>
      <c r="SUN1" s="109"/>
      <c r="SUO1" s="109"/>
      <c r="SUP1" s="109"/>
      <c r="SUQ1" s="109"/>
      <c r="SUR1" s="109"/>
      <c r="SUS1" s="109"/>
      <c r="SUT1" s="109"/>
      <c r="SUU1" s="109"/>
      <c r="SUV1" s="109"/>
      <c r="SUW1" s="109"/>
      <c r="SUX1" s="109"/>
      <c r="SUY1" s="110"/>
      <c r="SUZ1" s="109"/>
      <c r="SVA1" s="109"/>
      <c r="SVB1" s="110"/>
      <c r="SVC1" s="109"/>
      <c r="SVD1" s="109"/>
      <c r="SVE1" s="109"/>
      <c r="SVF1" s="109"/>
      <c r="SVG1" s="109"/>
      <c r="SVH1" s="109"/>
      <c r="SVI1" s="109"/>
      <c r="SVJ1" s="109"/>
      <c r="SVK1" s="109"/>
      <c r="SVL1" s="109"/>
      <c r="SVM1" s="109"/>
      <c r="SVN1" s="110"/>
      <c r="SVO1" s="109"/>
      <c r="SVP1" s="109"/>
      <c r="SVQ1" s="110"/>
      <c r="SVR1" s="109"/>
      <c r="SVS1" s="109"/>
      <c r="SVT1" s="109"/>
      <c r="SVU1" s="109"/>
      <c r="SVV1" s="109"/>
      <c r="SVW1" s="109"/>
      <c r="SVX1" s="109"/>
      <c r="SVY1" s="109"/>
      <c r="SVZ1" s="109"/>
      <c r="SWA1" s="109"/>
      <c r="SWB1" s="109"/>
      <c r="SWC1" s="110"/>
      <c r="SWD1" s="109"/>
      <c r="SWE1" s="109"/>
      <c r="SWF1" s="110"/>
      <c r="SWG1" s="109"/>
      <c r="SWH1" s="109"/>
      <c r="SWI1" s="109"/>
      <c r="SWJ1" s="109"/>
      <c r="SWK1" s="109"/>
      <c r="SWL1" s="109"/>
      <c r="SWM1" s="109"/>
      <c r="SWN1" s="109"/>
      <c r="SWO1" s="109"/>
      <c r="SWP1" s="109"/>
      <c r="SWQ1" s="109"/>
      <c r="SWR1" s="110"/>
      <c r="SWS1" s="109"/>
      <c r="SWT1" s="109"/>
      <c r="SWU1" s="110"/>
      <c r="SWV1" s="109"/>
      <c r="SWW1" s="109"/>
      <c r="SWX1" s="109"/>
      <c r="SWY1" s="109"/>
      <c r="SWZ1" s="109"/>
      <c r="SXA1" s="109"/>
      <c r="SXB1" s="109"/>
      <c r="SXC1" s="109"/>
      <c r="SXD1" s="109"/>
      <c r="SXE1" s="109"/>
      <c r="SXF1" s="109"/>
      <c r="SXG1" s="110"/>
      <c r="SXH1" s="109"/>
      <c r="SXI1" s="109"/>
      <c r="SXJ1" s="110"/>
      <c r="SXK1" s="109"/>
      <c r="SXL1" s="109"/>
      <c r="SXM1" s="109"/>
      <c r="SXN1" s="109"/>
      <c r="SXO1" s="109"/>
      <c r="SXP1" s="109"/>
      <c r="SXQ1" s="109"/>
      <c r="SXR1" s="109"/>
      <c r="SXS1" s="109"/>
      <c r="SXT1" s="109"/>
      <c r="SXU1" s="109"/>
      <c r="SXV1" s="110"/>
      <c r="SXW1" s="109"/>
      <c r="SXX1" s="109"/>
      <c r="SXY1" s="110"/>
      <c r="SXZ1" s="109"/>
      <c r="SYA1" s="109"/>
      <c r="SYB1" s="109"/>
      <c r="SYC1" s="109"/>
      <c r="SYD1" s="109"/>
      <c r="SYE1" s="109"/>
      <c r="SYF1" s="109"/>
      <c r="SYG1" s="109"/>
      <c r="SYH1" s="109"/>
      <c r="SYI1" s="109"/>
      <c r="SYJ1" s="109"/>
      <c r="SYK1" s="110"/>
      <c r="SYL1" s="109"/>
      <c r="SYM1" s="109"/>
      <c r="SYN1" s="110"/>
      <c r="SYO1" s="109"/>
      <c r="SYP1" s="109"/>
      <c r="SYQ1" s="109"/>
      <c r="SYR1" s="109"/>
      <c r="SYS1" s="109"/>
      <c r="SYT1" s="109"/>
      <c r="SYU1" s="109"/>
      <c r="SYV1" s="109"/>
      <c r="SYW1" s="109"/>
      <c r="SYX1" s="109"/>
      <c r="SYY1" s="109"/>
      <c r="SYZ1" s="110"/>
      <c r="SZA1" s="109"/>
      <c r="SZB1" s="109"/>
      <c r="SZC1" s="110"/>
      <c r="SZD1" s="109"/>
      <c r="SZE1" s="109"/>
      <c r="SZF1" s="109"/>
      <c r="SZG1" s="109"/>
      <c r="SZH1" s="109"/>
      <c r="SZI1" s="109"/>
      <c r="SZJ1" s="109"/>
      <c r="SZK1" s="109"/>
      <c r="SZL1" s="109"/>
      <c r="SZM1" s="109"/>
      <c r="SZN1" s="109"/>
      <c r="SZO1" s="110"/>
      <c r="SZP1" s="109"/>
      <c r="SZQ1" s="109"/>
      <c r="SZR1" s="110"/>
      <c r="SZS1" s="109"/>
      <c r="SZT1" s="109"/>
      <c r="SZU1" s="109"/>
      <c r="SZV1" s="109"/>
      <c r="SZW1" s="109"/>
      <c r="SZX1" s="109"/>
      <c r="SZY1" s="109"/>
      <c r="SZZ1" s="109"/>
      <c r="TAA1" s="109"/>
      <c r="TAB1" s="109"/>
      <c r="TAC1" s="109"/>
      <c r="TAD1" s="110"/>
      <c r="TAE1" s="109"/>
      <c r="TAF1" s="109"/>
      <c r="TAG1" s="110"/>
      <c r="TAH1" s="109"/>
      <c r="TAI1" s="109"/>
      <c r="TAJ1" s="109"/>
      <c r="TAK1" s="109"/>
      <c r="TAL1" s="109"/>
      <c r="TAM1" s="109"/>
      <c r="TAN1" s="109"/>
      <c r="TAO1" s="109"/>
      <c r="TAP1" s="109"/>
      <c r="TAQ1" s="109"/>
      <c r="TAR1" s="109"/>
      <c r="TAS1" s="110"/>
      <c r="TAT1" s="109"/>
      <c r="TAU1" s="109"/>
      <c r="TAV1" s="110"/>
      <c r="TAW1" s="109"/>
      <c r="TAX1" s="109"/>
      <c r="TAY1" s="109"/>
      <c r="TAZ1" s="109"/>
      <c r="TBA1" s="109"/>
      <c r="TBB1" s="109"/>
      <c r="TBC1" s="109"/>
      <c r="TBD1" s="109"/>
      <c r="TBE1" s="109"/>
      <c r="TBF1" s="109"/>
      <c r="TBG1" s="109"/>
      <c r="TBH1" s="110"/>
      <c r="TBI1" s="109"/>
      <c r="TBJ1" s="109"/>
      <c r="TBK1" s="110"/>
      <c r="TBL1" s="109"/>
      <c r="TBM1" s="109"/>
      <c r="TBN1" s="109"/>
      <c r="TBO1" s="109"/>
      <c r="TBP1" s="109"/>
      <c r="TBQ1" s="109"/>
      <c r="TBR1" s="109"/>
      <c r="TBS1" s="109"/>
      <c r="TBT1" s="109"/>
      <c r="TBU1" s="109"/>
      <c r="TBV1" s="109"/>
      <c r="TBW1" s="110"/>
      <c r="TBX1" s="109"/>
      <c r="TBY1" s="109"/>
      <c r="TBZ1" s="110"/>
      <c r="TCA1" s="109"/>
      <c r="TCB1" s="109"/>
      <c r="TCC1" s="109"/>
      <c r="TCD1" s="109"/>
      <c r="TCE1" s="109"/>
      <c r="TCF1" s="109"/>
      <c r="TCG1" s="109"/>
      <c r="TCH1" s="109"/>
      <c r="TCI1" s="109"/>
      <c r="TCJ1" s="109"/>
      <c r="TCK1" s="109"/>
      <c r="TCL1" s="110"/>
      <c r="TCM1" s="109"/>
      <c r="TCN1" s="109"/>
      <c r="TCO1" s="110"/>
      <c r="TCP1" s="109"/>
      <c r="TCQ1" s="109"/>
      <c r="TCR1" s="109"/>
      <c r="TCS1" s="109"/>
      <c r="TCT1" s="109"/>
      <c r="TCU1" s="109"/>
      <c r="TCV1" s="109"/>
      <c r="TCW1" s="109"/>
      <c r="TCX1" s="109"/>
      <c r="TCY1" s="109"/>
      <c r="TCZ1" s="109"/>
      <c r="TDA1" s="110"/>
      <c r="TDB1" s="109"/>
      <c r="TDC1" s="109"/>
      <c r="TDD1" s="110"/>
      <c r="TDE1" s="109"/>
      <c r="TDF1" s="109"/>
      <c r="TDG1" s="109"/>
      <c r="TDH1" s="109"/>
      <c r="TDI1" s="109"/>
      <c r="TDJ1" s="109"/>
      <c r="TDK1" s="109"/>
      <c r="TDL1" s="109"/>
      <c r="TDM1" s="109"/>
      <c r="TDN1" s="109"/>
      <c r="TDO1" s="109"/>
      <c r="TDP1" s="110"/>
      <c r="TDQ1" s="109"/>
      <c r="TDR1" s="109"/>
      <c r="TDS1" s="110"/>
      <c r="TDT1" s="109"/>
      <c r="TDU1" s="109"/>
      <c r="TDV1" s="109"/>
      <c r="TDW1" s="109"/>
      <c r="TDX1" s="109"/>
      <c r="TDY1" s="109"/>
      <c r="TDZ1" s="109"/>
      <c r="TEA1" s="109"/>
      <c r="TEB1" s="109"/>
      <c r="TEC1" s="109"/>
      <c r="TED1" s="109"/>
      <c r="TEE1" s="110"/>
      <c r="TEF1" s="109"/>
      <c r="TEG1" s="109"/>
      <c r="TEH1" s="110"/>
      <c r="TEI1" s="109"/>
      <c r="TEJ1" s="109"/>
      <c r="TEK1" s="109"/>
      <c r="TEL1" s="109"/>
      <c r="TEM1" s="109"/>
      <c r="TEN1" s="109"/>
      <c r="TEO1" s="109"/>
      <c r="TEP1" s="109"/>
      <c r="TEQ1" s="109"/>
      <c r="TER1" s="109"/>
      <c r="TES1" s="109"/>
      <c r="TET1" s="110"/>
      <c r="TEU1" s="109"/>
      <c r="TEV1" s="109"/>
      <c r="TEW1" s="110"/>
      <c r="TEX1" s="109"/>
      <c r="TEY1" s="109"/>
      <c r="TEZ1" s="109"/>
      <c r="TFA1" s="109"/>
      <c r="TFB1" s="109"/>
      <c r="TFC1" s="109"/>
      <c r="TFD1" s="109"/>
      <c r="TFE1" s="109"/>
      <c r="TFF1" s="109"/>
      <c r="TFG1" s="109"/>
      <c r="TFH1" s="109"/>
      <c r="TFI1" s="110"/>
      <c r="TFJ1" s="109"/>
      <c r="TFK1" s="109"/>
      <c r="TFL1" s="110"/>
      <c r="TFM1" s="109"/>
      <c r="TFN1" s="109"/>
      <c r="TFO1" s="109"/>
      <c r="TFP1" s="109"/>
      <c r="TFQ1" s="109"/>
      <c r="TFR1" s="109"/>
      <c r="TFS1" s="109"/>
      <c r="TFT1" s="109"/>
      <c r="TFU1" s="109"/>
      <c r="TFV1" s="109"/>
      <c r="TFW1" s="109"/>
      <c r="TFX1" s="110"/>
      <c r="TFY1" s="109"/>
      <c r="TFZ1" s="109"/>
      <c r="TGA1" s="110"/>
      <c r="TGB1" s="109"/>
      <c r="TGC1" s="109"/>
      <c r="TGD1" s="109"/>
      <c r="TGE1" s="109"/>
      <c r="TGF1" s="109"/>
      <c r="TGG1" s="109"/>
      <c r="TGH1" s="109"/>
      <c r="TGI1" s="109"/>
      <c r="TGJ1" s="109"/>
      <c r="TGK1" s="109"/>
      <c r="TGL1" s="109"/>
      <c r="TGM1" s="110"/>
      <c r="TGN1" s="109"/>
      <c r="TGO1" s="109"/>
      <c r="TGP1" s="110"/>
      <c r="TGQ1" s="109"/>
      <c r="TGR1" s="109"/>
      <c r="TGS1" s="109"/>
      <c r="TGT1" s="109"/>
      <c r="TGU1" s="109"/>
      <c r="TGV1" s="109"/>
      <c r="TGW1" s="109"/>
      <c r="TGX1" s="109"/>
      <c r="TGY1" s="109"/>
      <c r="TGZ1" s="109"/>
      <c r="THA1" s="109"/>
      <c r="THB1" s="110"/>
      <c r="THC1" s="109"/>
      <c r="THD1" s="109"/>
      <c r="THE1" s="110"/>
      <c r="THF1" s="109"/>
      <c r="THG1" s="109"/>
      <c r="THH1" s="109"/>
      <c r="THI1" s="109"/>
      <c r="THJ1" s="109"/>
      <c r="THK1" s="109"/>
      <c r="THL1" s="109"/>
      <c r="THM1" s="109"/>
      <c r="THN1" s="109"/>
      <c r="THO1" s="109"/>
      <c r="THP1" s="109"/>
      <c r="THQ1" s="110"/>
      <c r="THR1" s="109"/>
      <c r="THS1" s="109"/>
      <c r="THT1" s="110"/>
      <c r="THU1" s="109"/>
      <c r="THV1" s="109"/>
      <c r="THW1" s="109"/>
      <c r="THX1" s="109"/>
      <c r="THY1" s="109"/>
      <c r="THZ1" s="109"/>
      <c r="TIA1" s="109"/>
      <c r="TIB1" s="109"/>
      <c r="TIC1" s="109"/>
      <c r="TID1" s="109"/>
      <c r="TIE1" s="109"/>
      <c r="TIF1" s="110"/>
      <c r="TIG1" s="109"/>
      <c r="TIH1" s="109"/>
      <c r="TII1" s="110"/>
      <c r="TIJ1" s="109"/>
      <c r="TIK1" s="109"/>
      <c r="TIL1" s="109"/>
      <c r="TIM1" s="109"/>
      <c r="TIN1" s="109"/>
      <c r="TIO1" s="109"/>
      <c r="TIP1" s="109"/>
      <c r="TIQ1" s="109"/>
      <c r="TIR1" s="109"/>
      <c r="TIS1" s="109"/>
      <c r="TIT1" s="109"/>
      <c r="TIU1" s="110"/>
      <c r="TIV1" s="109"/>
      <c r="TIW1" s="109"/>
      <c r="TIX1" s="110"/>
      <c r="TIY1" s="109"/>
      <c r="TIZ1" s="109"/>
      <c r="TJA1" s="109"/>
      <c r="TJB1" s="109"/>
      <c r="TJC1" s="109"/>
      <c r="TJD1" s="109"/>
      <c r="TJE1" s="109"/>
      <c r="TJF1" s="109"/>
      <c r="TJG1" s="109"/>
      <c r="TJH1" s="109"/>
      <c r="TJI1" s="109"/>
      <c r="TJJ1" s="110"/>
      <c r="TJK1" s="109"/>
      <c r="TJL1" s="109"/>
      <c r="TJM1" s="110"/>
      <c r="TJN1" s="109"/>
      <c r="TJO1" s="109"/>
      <c r="TJP1" s="109"/>
      <c r="TJQ1" s="109"/>
      <c r="TJR1" s="109"/>
      <c r="TJS1" s="109"/>
      <c r="TJT1" s="109"/>
      <c r="TJU1" s="109"/>
      <c r="TJV1" s="109"/>
      <c r="TJW1" s="109"/>
      <c r="TJX1" s="109"/>
      <c r="TJY1" s="110"/>
      <c r="TJZ1" s="109"/>
      <c r="TKA1" s="109"/>
      <c r="TKB1" s="110"/>
      <c r="TKC1" s="109"/>
      <c r="TKD1" s="109"/>
      <c r="TKE1" s="109"/>
      <c r="TKF1" s="109"/>
      <c r="TKG1" s="109"/>
      <c r="TKH1" s="109"/>
      <c r="TKI1" s="109"/>
      <c r="TKJ1" s="109"/>
      <c r="TKK1" s="109"/>
      <c r="TKL1" s="109"/>
      <c r="TKM1" s="109"/>
      <c r="TKN1" s="110"/>
      <c r="TKO1" s="109"/>
      <c r="TKP1" s="109"/>
      <c r="TKQ1" s="110"/>
      <c r="TKR1" s="109"/>
      <c r="TKS1" s="109"/>
      <c r="TKT1" s="109"/>
      <c r="TKU1" s="109"/>
      <c r="TKV1" s="109"/>
      <c r="TKW1" s="109"/>
      <c r="TKX1" s="109"/>
      <c r="TKY1" s="109"/>
      <c r="TKZ1" s="109"/>
      <c r="TLA1" s="109"/>
      <c r="TLB1" s="109"/>
      <c r="TLC1" s="110"/>
      <c r="TLD1" s="109"/>
      <c r="TLE1" s="109"/>
      <c r="TLF1" s="110"/>
      <c r="TLG1" s="109"/>
      <c r="TLH1" s="109"/>
      <c r="TLI1" s="109"/>
      <c r="TLJ1" s="109"/>
      <c r="TLK1" s="109"/>
      <c r="TLL1" s="109"/>
      <c r="TLM1" s="109"/>
      <c r="TLN1" s="109"/>
      <c r="TLO1" s="109"/>
      <c r="TLP1" s="109"/>
      <c r="TLQ1" s="109"/>
      <c r="TLR1" s="110"/>
      <c r="TLS1" s="109"/>
      <c r="TLT1" s="109"/>
      <c r="TLU1" s="110"/>
      <c r="TLV1" s="109"/>
      <c r="TLW1" s="109"/>
      <c r="TLX1" s="109"/>
      <c r="TLY1" s="109"/>
      <c r="TLZ1" s="109"/>
      <c r="TMA1" s="109"/>
      <c r="TMB1" s="109"/>
      <c r="TMC1" s="109"/>
      <c r="TMD1" s="109"/>
      <c r="TME1" s="109"/>
      <c r="TMF1" s="109"/>
      <c r="TMG1" s="110"/>
      <c r="TMH1" s="109"/>
      <c r="TMI1" s="109"/>
      <c r="TMJ1" s="110"/>
      <c r="TMK1" s="109"/>
      <c r="TML1" s="109"/>
      <c r="TMM1" s="109"/>
      <c r="TMN1" s="109"/>
      <c r="TMO1" s="109"/>
      <c r="TMP1" s="109"/>
      <c r="TMQ1" s="109"/>
      <c r="TMR1" s="109"/>
      <c r="TMS1" s="109"/>
      <c r="TMT1" s="109"/>
      <c r="TMU1" s="109"/>
      <c r="TMV1" s="110"/>
      <c r="TMW1" s="109"/>
      <c r="TMX1" s="109"/>
      <c r="TMY1" s="110"/>
      <c r="TMZ1" s="109"/>
      <c r="TNA1" s="109"/>
      <c r="TNB1" s="109"/>
      <c r="TNC1" s="109"/>
      <c r="TND1" s="109"/>
      <c r="TNE1" s="109"/>
      <c r="TNF1" s="109"/>
      <c r="TNG1" s="109"/>
      <c r="TNH1" s="109"/>
      <c r="TNI1" s="109"/>
      <c r="TNJ1" s="109"/>
      <c r="TNK1" s="110"/>
      <c r="TNL1" s="109"/>
      <c r="TNM1" s="109"/>
      <c r="TNN1" s="110"/>
      <c r="TNO1" s="109"/>
      <c r="TNP1" s="109"/>
      <c r="TNQ1" s="109"/>
      <c r="TNR1" s="109"/>
      <c r="TNS1" s="109"/>
      <c r="TNT1" s="109"/>
      <c r="TNU1" s="109"/>
      <c r="TNV1" s="109"/>
      <c r="TNW1" s="109"/>
      <c r="TNX1" s="109"/>
      <c r="TNY1" s="109"/>
      <c r="TNZ1" s="110"/>
      <c r="TOA1" s="109"/>
      <c r="TOB1" s="109"/>
      <c r="TOC1" s="110"/>
      <c r="TOD1" s="109"/>
      <c r="TOE1" s="109"/>
      <c r="TOF1" s="109"/>
      <c r="TOG1" s="109"/>
      <c r="TOH1" s="109"/>
      <c r="TOI1" s="109"/>
      <c r="TOJ1" s="109"/>
      <c r="TOK1" s="109"/>
      <c r="TOL1" s="109"/>
      <c r="TOM1" s="109"/>
      <c r="TON1" s="109"/>
      <c r="TOO1" s="110"/>
      <c r="TOP1" s="109"/>
      <c r="TOQ1" s="109"/>
      <c r="TOR1" s="110"/>
      <c r="TOS1" s="109"/>
      <c r="TOT1" s="109"/>
      <c r="TOU1" s="109"/>
      <c r="TOV1" s="109"/>
      <c r="TOW1" s="109"/>
      <c r="TOX1" s="109"/>
      <c r="TOY1" s="109"/>
      <c r="TOZ1" s="109"/>
      <c r="TPA1" s="109"/>
      <c r="TPB1" s="109"/>
      <c r="TPC1" s="109"/>
      <c r="TPD1" s="110"/>
      <c r="TPE1" s="109"/>
      <c r="TPF1" s="109"/>
      <c r="TPG1" s="110"/>
      <c r="TPH1" s="109"/>
      <c r="TPI1" s="109"/>
      <c r="TPJ1" s="109"/>
      <c r="TPK1" s="109"/>
      <c r="TPL1" s="109"/>
      <c r="TPM1" s="109"/>
      <c r="TPN1" s="109"/>
      <c r="TPO1" s="109"/>
      <c r="TPP1" s="109"/>
      <c r="TPQ1" s="109"/>
      <c r="TPR1" s="109"/>
      <c r="TPS1" s="110"/>
      <c r="TPT1" s="109"/>
      <c r="TPU1" s="109"/>
      <c r="TPV1" s="110"/>
      <c r="TPW1" s="109"/>
      <c r="TPX1" s="109"/>
      <c r="TPY1" s="109"/>
      <c r="TPZ1" s="109"/>
      <c r="TQA1" s="109"/>
      <c r="TQB1" s="109"/>
      <c r="TQC1" s="109"/>
      <c r="TQD1" s="109"/>
      <c r="TQE1" s="109"/>
      <c r="TQF1" s="109"/>
      <c r="TQG1" s="109"/>
      <c r="TQH1" s="110"/>
      <c r="TQI1" s="109"/>
      <c r="TQJ1" s="109"/>
      <c r="TQK1" s="110"/>
      <c r="TQL1" s="109"/>
      <c r="TQM1" s="109"/>
      <c r="TQN1" s="109"/>
      <c r="TQO1" s="109"/>
      <c r="TQP1" s="109"/>
      <c r="TQQ1" s="109"/>
      <c r="TQR1" s="109"/>
      <c r="TQS1" s="109"/>
      <c r="TQT1" s="109"/>
      <c r="TQU1" s="109"/>
      <c r="TQV1" s="109"/>
      <c r="TQW1" s="110"/>
      <c r="TQX1" s="109"/>
      <c r="TQY1" s="109"/>
      <c r="TQZ1" s="110"/>
      <c r="TRA1" s="109"/>
      <c r="TRB1" s="109"/>
      <c r="TRC1" s="109"/>
      <c r="TRD1" s="109"/>
      <c r="TRE1" s="109"/>
      <c r="TRF1" s="109"/>
      <c r="TRG1" s="109"/>
      <c r="TRH1" s="109"/>
      <c r="TRI1" s="109"/>
      <c r="TRJ1" s="109"/>
      <c r="TRK1" s="109"/>
      <c r="TRL1" s="110"/>
      <c r="TRM1" s="109"/>
      <c r="TRN1" s="109"/>
      <c r="TRO1" s="110"/>
      <c r="TRP1" s="109"/>
      <c r="TRQ1" s="109"/>
      <c r="TRR1" s="109"/>
      <c r="TRS1" s="109"/>
      <c r="TRT1" s="109"/>
      <c r="TRU1" s="109"/>
      <c r="TRV1" s="109"/>
      <c r="TRW1" s="109"/>
      <c r="TRX1" s="109"/>
      <c r="TRY1" s="109"/>
      <c r="TRZ1" s="109"/>
      <c r="TSA1" s="110"/>
      <c r="TSB1" s="109"/>
      <c r="TSC1" s="109"/>
      <c r="TSD1" s="110"/>
      <c r="TSE1" s="109"/>
      <c r="TSF1" s="109"/>
      <c r="TSG1" s="109"/>
      <c r="TSH1" s="109"/>
      <c r="TSI1" s="109"/>
      <c r="TSJ1" s="109"/>
      <c r="TSK1" s="109"/>
      <c r="TSL1" s="109"/>
      <c r="TSM1" s="109"/>
      <c r="TSN1" s="109"/>
      <c r="TSO1" s="109"/>
      <c r="TSP1" s="110"/>
      <c r="TSQ1" s="109"/>
      <c r="TSR1" s="109"/>
      <c r="TSS1" s="110"/>
      <c r="TST1" s="109"/>
      <c r="TSU1" s="109"/>
      <c r="TSV1" s="109"/>
      <c r="TSW1" s="109"/>
      <c r="TSX1" s="109"/>
      <c r="TSY1" s="109"/>
      <c r="TSZ1" s="109"/>
      <c r="TTA1" s="109"/>
      <c r="TTB1" s="109"/>
      <c r="TTC1" s="109"/>
      <c r="TTD1" s="109"/>
      <c r="TTE1" s="110"/>
      <c r="TTF1" s="109"/>
      <c r="TTG1" s="109"/>
      <c r="TTH1" s="110"/>
      <c r="TTI1" s="109"/>
      <c r="TTJ1" s="109"/>
      <c r="TTK1" s="109"/>
      <c r="TTL1" s="109"/>
      <c r="TTM1" s="109"/>
      <c r="TTN1" s="109"/>
      <c r="TTO1" s="109"/>
      <c r="TTP1" s="109"/>
      <c r="TTQ1" s="109"/>
      <c r="TTR1" s="109"/>
      <c r="TTS1" s="109"/>
      <c r="TTT1" s="110"/>
      <c r="TTU1" s="109"/>
      <c r="TTV1" s="109"/>
      <c r="TTW1" s="110"/>
      <c r="TTX1" s="109"/>
      <c r="TTY1" s="109"/>
      <c r="TTZ1" s="109"/>
      <c r="TUA1" s="109"/>
      <c r="TUB1" s="109"/>
      <c r="TUC1" s="109"/>
      <c r="TUD1" s="109"/>
      <c r="TUE1" s="109"/>
      <c r="TUF1" s="109"/>
      <c r="TUG1" s="109"/>
      <c r="TUH1" s="109"/>
      <c r="TUI1" s="110"/>
      <c r="TUJ1" s="109"/>
      <c r="TUK1" s="109"/>
      <c r="TUL1" s="110"/>
      <c r="TUM1" s="109"/>
      <c r="TUN1" s="109"/>
      <c r="TUO1" s="109"/>
      <c r="TUP1" s="109"/>
      <c r="TUQ1" s="109"/>
      <c r="TUR1" s="109"/>
      <c r="TUS1" s="109"/>
      <c r="TUT1" s="109"/>
      <c r="TUU1" s="109"/>
      <c r="TUV1" s="109"/>
      <c r="TUW1" s="109"/>
      <c r="TUX1" s="110"/>
      <c r="TUY1" s="109"/>
      <c r="TUZ1" s="109"/>
      <c r="TVA1" s="110"/>
      <c r="TVB1" s="109"/>
      <c r="TVC1" s="109"/>
      <c r="TVD1" s="109"/>
      <c r="TVE1" s="109"/>
      <c r="TVF1" s="109"/>
      <c r="TVG1" s="109"/>
      <c r="TVH1" s="109"/>
      <c r="TVI1" s="109"/>
      <c r="TVJ1" s="109"/>
      <c r="TVK1" s="109"/>
      <c r="TVL1" s="109"/>
      <c r="TVM1" s="110"/>
      <c r="TVN1" s="109"/>
      <c r="TVO1" s="109"/>
      <c r="TVP1" s="110"/>
      <c r="TVQ1" s="109"/>
      <c r="TVR1" s="109"/>
      <c r="TVS1" s="109"/>
      <c r="TVT1" s="109"/>
      <c r="TVU1" s="109"/>
      <c r="TVV1" s="109"/>
      <c r="TVW1" s="109"/>
      <c r="TVX1" s="109"/>
      <c r="TVY1" s="109"/>
      <c r="TVZ1" s="109"/>
      <c r="TWA1" s="109"/>
      <c r="TWB1" s="110"/>
      <c r="TWC1" s="109"/>
      <c r="TWD1" s="109"/>
      <c r="TWE1" s="110"/>
      <c r="TWF1" s="109"/>
      <c r="TWG1" s="109"/>
      <c r="TWH1" s="109"/>
      <c r="TWI1" s="109"/>
      <c r="TWJ1" s="109"/>
      <c r="TWK1" s="109"/>
      <c r="TWL1" s="109"/>
      <c r="TWM1" s="109"/>
      <c r="TWN1" s="109"/>
      <c r="TWO1" s="109"/>
      <c r="TWP1" s="109"/>
      <c r="TWQ1" s="110"/>
      <c r="TWR1" s="109"/>
      <c r="TWS1" s="109"/>
      <c r="TWT1" s="110"/>
      <c r="TWU1" s="109"/>
      <c r="TWV1" s="109"/>
      <c r="TWW1" s="109"/>
      <c r="TWX1" s="109"/>
      <c r="TWY1" s="109"/>
      <c r="TWZ1" s="109"/>
      <c r="TXA1" s="109"/>
      <c r="TXB1" s="109"/>
      <c r="TXC1" s="109"/>
      <c r="TXD1" s="109"/>
      <c r="TXE1" s="109"/>
      <c r="TXF1" s="110"/>
      <c r="TXG1" s="109"/>
      <c r="TXH1" s="109"/>
      <c r="TXI1" s="110"/>
      <c r="TXJ1" s="109"/>
      <c r="TXK1" s="109"/>
      <c r="TXL1" s="109"/>
      <c r="TXM1" s="109"/>
      <c r="TXN1" s="109"/>
      <c r="TXO1" s="109"/>
      <c r="TXP1" s="109"/>
      <c r="TXQ1" s="109"/>
      <c r="TXR1" s="109"/>
      <c r="TXS1" s="109"/>
      <c r="TXT1" s="109"/>
      <c r="TXU1" s="110"/>
      <c r="TXV1" s="109"/>
      <c r="TXW1" s="109"/>
      <c r="TXX1" s="110"/>
      <c r="TXY1" s="109"/>
      <c r="TXZ1" s="109"/>
      <c r="TYA1" s="109"/>
      <c r="TYB1" s="109"/>
      <c r="TYC1" s="109"/>
      <c r="TYD1" s="109"/>
      <c r="TYE1" s="109"/>
      <c r="TYF1" s="109"/>
      <c r="TYG1" s="109"/>
      <c r="TYH1" s="109"/>
      <c r="TYI1" s="109"/>
      <c r="TYJ1" s="110"/>
      <c r="TYK1" s="109"/>
      <c r="TYL1" s="109"/>
      <c r="TYM1" s="110"/>
      <c r="TYN1" s="109"/>
      <c r="TYO1" s="109"/>
      <c r="TYP1" s="109"/>
      <c r="TYQ1" s="109"/>
      <c r="TYR1" s="109"/>
      <c r="TYS1" s="109"/>
      <c r="TYT1" s="109"/>
      <c r="TYU1" s="109"/>
      <c r="TYV1" s="109"/>
      <c r="TYW1" s="109"/>
      <c r="TYX1" s="109"/>
      <c r="TYY1" s="110"/>
      <c r="TYZ1" s="109"/>
      <c r="TZA1" s="109"/>
      <c r="TZB1" s="110"/>
      <c r="TZC1" s="109"/>
      <c r="TZD1" s="109"/>
      <c r="TZE1" s="109"/>
      <c r="TZF1" s="109"/>
      <c r="TZG1" s="109"/>
      <c r="TZH1" s="109"/>
      <c r="TZI1" s="109"/>
      <c r="TZJ1" s="109"/>
      <c r="TZK1" s="109"/>
      <c r="TZL1" s="109"/>
      <c r="TZM1" s="109"/>
      <c r="TZN1" s="110"/>
      <c r="TZO1" s="109"/>
      <c r="TZP1" s="109"/>
      <c r="TZQ1" s="110"/>
      <c r="TZR1" s="109"/>
      <c r="TZS1" s="109"/>
      <c r="TZT1" s="109"/>
      <c r="TZU1" s="109"/>
      <c r="TZV1" s="109"/>
      <c r="TZW1" s="109"/>
      <c r="TZX1" s="109"/>
      <c r="TZY1" s="109"/>
      <c r="TZZ1" s="109"/>
      <c r="UAA1" s="109"/>
      <c r="UAB1" s="109"/>
      <c r="UAC1" s="110"/>
      <c r="UAD1" s="109"/>
      <c r="UAE1" s="109"/>
      <c r="UAF1" s="110"/>
      <c r="UAG1" s="109"/>
      <c r="UAH1" s="109"/>
      <c r="UAI1" s="109"/>
      <c r="UAJ1" s="109"/>
      <c r="UAK1" s="109"/>
      <c r="UAL1" s="109"/>
      <c r="UAM1" s="109"/>
      <c r="UAN1" s="109"/>
      <c r="UAO1" s="109"/>
      <c r="UAP1" s="109"/>
      <c r="UAQ1" s="109"/>
      <c r="UAR1" s="110"/>
      <c r="UAS1" s="109"/>
      <c r="UAT1" s="109"/>
      <c r="UAU1" s="110"/>
      <c r="UAV1" s="109"/>
      <c r="UAW1" s="109"/>
      <c r="UAX1" s="109"/>
      <c r="UAY1" s="109"/>
      <c r="UAZ1" s="109"/>
      <c r="UBA1" s="109"/>
      <c r="UBB1" s="109"/>
      <c r="UBC1" s="109"/>
      <c r="UBD1" s="109"/>
      <c r="UBE1" s="109"/>
      <c r="UBF1" s="109"/>
      <c r="UBG1" s="110"/>
      <c r="UBH1" s="109"/>
      <c r="UBI1" s="109"/>
      <c r="UBJ1" s="110"/>
      <c r="UBK1" s="109"/>
      <c r="UBL1" s="109"/>
      <c r="UBM1" s="109"/>
      <c r="UBN1" s="109"/>
      <c r="UBO1" s="109"/>
      <c r="UBP1" s="109"/>
      <c r="UBQ1" s="109"/>
      <c r="UBR1" s="109"/>
      <c r="UBS1" s="109"/>
      <c r="UBT1" s="109"/>
      <c r="UBU1" s="109"/>
      <c r="UBV1" s="110"/>
      <c r="UBW1" s="109"/>
      <c r="UBX1" s="109"/>
      <c r="UBY1" s="110"/>
      <c r="UBZ1" s="109"/>
      <c r="UCA1" s="109"/>
      <c r="UCB1" s="109"/>
      <c r="UCC1" s="109"/>
      <c r="UCD1" s="109"/>
      <c r="UCE1" s="109"/>
      <c r="UCF1" s="109"/>
      <c r="UCG1" s="109"/>
      <c r="UCH1" s="109"/>
      <c r="UCI1" s="109"/>
      <c r="UCJ1" s="109"/>
      <c r="UCK1" s="110"/>
      <c r="UCL1" s="109"/>
      <c r="UCM1" s="109"/>
      <c r="UCN1" s="110"/>
      <c r="UCO1" s="109"/>
      <c r="UCP1" s="109"/>
      <c r="UCQ1" s="109"/>
      <c r="UCR1" s="109"/>
      <c r="UCS1" s="109"/>
      <c r="UCT1" s="109"/>
      <c r="UCU1" s="109"/>
      <c r="UCV1" s="109"/>
      <c r="UCW1" s="109"/>
      <c r="UCX1" s="109"/>
      <c r="UCY1" s="109"/>
      <c r="UCZ1" s="110"/>
      <c r="UDA1" s="109"/>
      <c r="UDB1" s="109"/>
      <c r="UDC1" s="110"/>
      <c r="UDD1" s="109"/>
      <c r="UDE1" s="109"/>
      <c r="UDF1" s="109"/>
      <c r="UDG1" s="109"/>
      <c r="UDH1" s="109"/>
      <c r="UDI1" s="109"/>
      <c r="UDJ1" s="109"/>
      <c r="UDK1" s="109"/>
      <c r="UDL1" s="109"/>
      <c r="UDM1" s="109"/>
      <c r="UDN1" s="109"/>
      <c r="UDO1" s="110"/>
      <c r="UDP1" s="109"/>
      <c r="UDQ1" s="109"/>
      <c r="UDR1" s="110"/>
      <c r="UDS1" s="109"/>
      <c r="UDT1" s="109"/>
      <c r="UDU1" s="109"/>
      <c r="UDV1" s="109"/>
      <c r="UDW1" s="109"/>
      <c r="UDX1" s="109"/>
      <c r="UDY1" s="109"/>
      <c r="UDZ1" s="109"/>
      <c r="UEA1" s="109"/>
      <c r="UEB1" s="109"/>
      <c r="UEC1" s="109"/>
      <c r="UED1" s="110"/>
      <c r="UEE1" s="109"/>
      <c r="UEF1" s="109"/>
      <c r="UEG1" s="110"/>
      <c r="UEH1" s="109"/>
      <c r="UEI1" s="109"/>
      <c r="UEJ1" s="109"/>
      <c r="UEK1" s="109"/>
      <c r="UEL1" s="109"/>
      <c r="UEM1" s="109"/>
      <c r="UEN1" s="109"/>
      <c r="UEO1" s="109"/>
      <c r="UEP1" s="109"/>
      <c r="UEQ1" s="109"/>
      <c r="UER1" s="109"/>
      <c r="UES1" s="110"/>
      <c r="UET1" s="109"/>
      <c r="UEU1" s="109"/>
      <c r="UEV1" s="110"/>
      <c r="UEW1" s="109"/>
      <c r="UEX1" s="109"/>
      <c r="UEY1" s="109"/>
      <c r="UEZ1" s="109"/>
      <c r="UFA1" s="109"/>
      <c r="UFB1" s="109"/>
      <c r="UFC1" s="109"/>
      <c r="UFD1" s="109"/>
      <c r="UFE1" s="109"/>
      <c r="UFF1" s="109"/>
      <c r="UFG1" s="109"/>
      <c r="UFH1" s="110"/>
      <c r="UFI1" s="109"/>
      <c r="UFJ1" s="109"/>
      <c r="UFK1" s="110"/>
      <c r="UFL1" s="109"/>
      <c r="UFM1" s="109"/>
      <c r="UFN1" s="109"/>
      <c r="UFO1" s="109"/>
      <c r="UFP1" s="109"/>
      <c r="UFQ1" s="109"/>
      <c r="UFR1" s="109"/>
      <c r="UFS1" s="109"/>
      <c r="UFT1" s="109"/>
      <c r="UFU1" s="109"/>
      <c r="UFV1" s="109"/>
      <c r="UFW1" s="110"/>
      <c r="UFX1" s="109"/>
      <c r="UFY1" s="109"/>
      <c r="UFZ1" s="110"/>
      <c r="UGA1" s="109"/>
      <c r="UGB1" s="109"/>
      <c r="UGC1" s="109"/>
      <c r="UGD1" s="109"/>
      <c r="UGE1" s="109"/>
      <c r="UGF1" s="109"/>
      <c r="UGG1" s="109"/>
      <c r="UGH1" s="109"/>
      <c r="UGI1" s="109"/>
      <c r="UGJ1" s="109"/>
      <c r="UGK1" s="109"/>
      <c r="UGL1" s="110"/>
      <c r="UGM1" s="109"/>
      <c r="UGN1" s="109"/>
      <c r="UGO1" s="110"/>
      <c r="UGP1" s="109"/>
      <c r="UGQ1" s="109"/>
      <c r="UGR1" s="109"/>
      <c r="UGS1" s="109"/>
      <c r="UGT1" s="109"/>
      <c r="UGU1" s="109"/>
      <c r="UGV1" s="109"/>
      <c r="UGW1" s="109"/>
      <c r="UGX1" s="109"/>
      <c r="UGY1" s="109"/>
      <c r="UGZ1" s="109"/>
      <c r="UHA1" s="110"/>
      <c r="UHB1" s="109"/>
      <c r="UHC1" s="109"/>
      <c r="UHD1" s="110"/>
      <c r="UHE1" s="109"/>
      <c r="UHF1" s="109"/>
      <c r="UHG1" s="109"/>
      <c r="UHH1" s="109"/>
      <c r="UHI1" s="109"/>
      <c r="UHJ1" s="109"/>
      <c r="UHK1" s="109"/>
      <c r="UHL1" s="109"/>
      <c r="UHM1" s="109"/>
      <c r="UHN1" s="109"/>
      <c r="UHO1" s="109"/>
      <c r="UHP1" s="110"/>
      <c r="UHQ1" s="109"/>
      <c r="UHR1" s="109"/>
      <c r="UHS1" s="110"/>
      <c r="UHT1" s="109"/>
      <c r="UHU1" s="109"/>
      <c r="UHV1" s="109"/>
      <c r="UHW1" s="109"/>
      <c r="UHX1" s="109"/>
      <c r="UHY1" s="109"/>
      <c r="UHZ1" s="109"/>
      <c r="UIA1" s="109"/>
      <c r="UIB1" s="109"/>
      <c r="UIC1" s="109"/>
      <c r="UID1" s="109"/>
      <c r="UIE1" s="110"/>
      <c r="UIF1" s="109"/>
      <c r="UIG1" s="109"/>
      <c r="UIH1" s="110"/>
      <c r="UII1" s="109"/>
      <c r="UIJ1" s="109"/>
      <c r="UIK1" s="109"/>
      <c r="UIL1" s="109"/>
      <c r="UIM1" s="109"/>
      <c r="UIN1" s="109"/>
      <c r="UIO1" s="109"/>
      <c r="UIP1" s="109"/>
      <c r="UIQ1" s="109"/>
      <c r="UIR1" s="109"/>
      <c r="UIS1" s="109"/>
      <c r="UIT1" s="110"/>
      <c r="UIU1" s="109"/>
      <c r="UIV1" s="109"/>
      <c r="UIW1" s="110"/>
      <c r="UIX1" s="109"/>
      <c r="UIY1" s="109"/>
      <c r="UIZ1" s="109"/>
      <c r="UJA1" s="109"/>
      <c r="UJB1" s="109"/>
      <c r="UJC1" s="109"/>
      <c r="UJD1" s="109"/>
      <c r="UJE1" s="109"/>
      <c r="UJF1" s="109"/>
      <c r="UJG1" s="109"/>
      <c r="UJH1" s="109"/>
      <c r="UJI1" s="110"/>
      <c r="UJJ1" s="109"/>
      <c r="UJK1" s="109"/>
      <c r="UJL1" s="110"/>
      <c r="UJM1" s="109"/>
      <c r="UJN1" s="109"/>
      <c r="UJO1" s="109"/>
      <c r="UJP1" s="109"/>
      <c r="UJQ1" s="109"/>
      <c r="UJR1" s="109"/>
      <c r="UJS1" s="109"/>
      <c r="UJT1" s="109"/>
      <c r="UJU1" s="109"/>
      <c r="UJV1" s="109"/>
      <c r="UJW1" s="109"/>
      <c r="UJX1" s="110"/>
      <c r="UJY1" s="109"/>
      <c r="UJZ1" s="109"/>
      <c r="UKA1" s="110"/>
      <c r="UKB1" s="109"/>
      <c r="UKC1" s="109"/>
      <c r="UKD1" s="109"/>
      <c r="UKE1" s="109"/>
      <c r="UKF1" s="109"/>
      <c r="UKG1" s="109"/>
      <c r="UKH1" s="109"/>
      <c r="UKI1" s="109"/>
      <c r="UKJ1" s="109"/>
      <c r="UKK1" s="109"/>
      <c r="UKL1" s="109"/>
      <c r="UKM1" s="110"/>
      <c r="UKN1" s="109"/>
      <c r="UKO1" s="109"/>
      <c r="UKP1" s="110"/>
      <c r="UKQ1" s="109"/>
      <c r="UKR1" s="109"/>
      <c r="UKS1" s="109"/>
      <c r="UKT1" s="109"/>
      <c r="UKU1" s="109"/>
      <c r="UKV1" s="109"/>
      <c r="UKW1" s="109"/>
      <c r="UKX1" s="109"/>
      <c r="UKY1" s="109"/>
      <c r="UKZ1" s="109"/>
      <c r="ULA1" s="109"/>
      <c r="ULB1" s="110"/>
      <c r="ULC1" s="109"/>
      <c r="ULD1" s="109"/>
      <c r="ULE1" s="110"/>
      <c r="ULF1" s="109"/>
      <c r="ULG1" s="109"/>
      <c r="ULH1" s="109"/>
      <c r="ULI1" s="109"/>
      <c r="ULJ1" s="109"/>
      <c r="ULK1" s="109"/>
      <c r="ULL1" s="109"/>
      <c r="ULM1" s="109"/>
      <c r="ULN1" s="109"/>
      <c r="ULO1" s="109"/>
      <c r="ULP1" s="109"/>
      <c r="ULQ1" s="110"/>
      <c r="ULR1" s="109"/>
      <c r="ULS1" s="109"/>
      <c r="ULT1" s="110"/>
      <c r="ULU1" s="109"/>
      <c r="ULV1" s="109"/>
      <c r="ULW1" s="109"/>
      <c r="ULX1" s="109"/>
      <c r="ULY1" s="109"/>
      <c r="ULZ1" s="109"/>
      <c r="UMA1" s="109"/>
      <c r="UMB1" s="109"/>
      <c r="UMC1" s="109"/>
      <c r="UMD1" s="109"/>
      <c r="UME1" s="109"/>
      <c r="UMF1" s="110"/>
      <c r="UMG1" s="109"/>
      <c r="UMH1" s="109"/>
      <c r="UMI1" s="110"/>
      <c r="UMJ1" s="109"/>
      <c r="UMK1" s="109"/>
      <c r="UML1" s="109"/>
      <c r="UMM1" s="109"/>
      <c r="UMN1" s="109"/>
      <c r="UMO1" s="109"/>
      <c r="UMP1" s="109"/>
      <c r="UMQ1" s="109"/>
      <c r="UMR1" s="109"/>
      <c r="UMS1" s="109"/>
      <c r="UMT1" s="109"/>
      <c r="UMU1" s="110"/>
      <c r="UMV1" s="109"/>
      <c r="UMW1" s="109"/>
      <c r="UMX1" s="110"/>
      <c r="UMY1" s="109"/>
      <c r="UMZ1" s="109"/>
      <c r="UNA1" s="109"/>
      <c r="UNB1" s="109"/>
      <c r="UNC1" s="109"/>
      <c r="UND1" s="109"/>
      <c r="UNE1" s="109"/>
      <c r="UNF1" s="109"/>
      <c r="UNG1" s="109"/>
      <c r="UNH1" s="109"/>
      <c r="UNI1" s="109"/>
      <c r="UNJ1" s="110"/>
      <c r="UNK1" s="109"/>
      <c r="UNL1" s="109"/>
      <c r="UNM1" s="110"/>
      <c r="UNN1" s="109"/>
      <c r="UNO1" s="109"/>
      <c r="UNP1" s="109"/>
      <c r="UNQ1" s="109"/>
      <c r="UNR1" s="109"/>
      <c r="UNS1" s="109"/>
      <c r="UNT1" s="109"/>
      <c r="UNU1" s="109"/>
      <c r="UNV1" s="109"/>
      <c r="UNW1" s="109"/>
      <c r="UNX1" s="109"/>
      <c r="UNY1" s="110"/>
      <c r="UNZ1" s="109"/>
      <c r="UOA1" s="109"/>
      <c r="UOB1" s="110"/>
      <c r="UOC1" s="109"/>
      <c r="UOD1" s="109"/>
      <c r="UOE1" s="109"/>
      <c r="UOF1" s="109"/>
      <c r="UOG1" s="109"/>
      <c r="UOH1" s="109"/>
      <c r="UOI1" s="109"/>
      <c r="UOJ1" s="109"/>
      <c r="UOK1" s="109"/>
      <c r="UOL1" s="109"/>
      <c r="UOM1" s="109"/>
      <c r="UON1" s="110"/>
      <c r="UOO1" s="109"/>
      <c r="UOP1" s="109"/>
      <c r="UOQ1" s="110"/>
      <c r="UOR1" s="109"/>
      <c r="UOS1" s="109"/>
      <c r="UOT1" s="109"/>
      <c r="UOU1" s="109"/>
      <c r="UOV1" s="109"/>
      <c r="UOW1" s="109"/>
      <c r="UOX1" s="109"/>
      <c r="UOY1" s="109"/>
      <c r="UOZ1" s="109"/>
      <c r="UPA1" s="109"/>
      <c r="UPB1" s="109"/>
      <c r="UPC1" s="110"/>
      <c r="UPD1" s="109"/>
      <c r="UPE1" s="109"/>
      <c r="UPF1" s="110"/>
      <c r="UPG1" s="109"/>
      <c r="UPH1" s="109"/>
      <c r="UPI1" s="109"/>
      <c r="UPJ1" s="109"/>
      <c r="UPK1" s="109"/>
      <c r="UPL1" s="109"/>
      <c r="UPM1" s="109"/>
      <c r="UPN1" s="109"/>
      <c r="UPO1" s="109"/>
      <c r="UPP1" s="109"/>
      <c r="UPQ1" s="109"/>
      <c r="UPR1" s="110"/>
      <c r="UPS1" s="109"/>
      <c r="UPT1" s="109"/>
      <c r="UPU1" s="110"/>
      <c r="UPV1" s="109"/>
      <c r="UPW1" s="109"/>
      <c r="UPX1" s="109"/>
      <c r="UPY1" s="109"/>
      <c r="UPZ1" s="109"/>
      <c r="UQA1" s="109"/>
      <c r="UQB1" s="109"/>
      <c r="UQC1" s="109"/>
      <c r="UQD1" s="109"/>
      <c r="UQE1" s="109"/>
      <c r="UQF1" s="109"/>
      <c r="UQG1" s="110"/>
      <c r="UQH1" s="109"/>
      <c r="UQI1" s="109"/>
      <c r="UQJ1" s="110"/>
      <c r="UQK1" s="109"/>
      <c r="UQL1" s="109"/>
      <c r="UQM1" s="109"/>
      <c r="UQN1" s="109"/>
      <c r="UQO1" s="109"/>
      <c r="UQP1" s="109"/>
      <c r="UQQ1" s="109"/>
      <c r="UQR1" s="109"/>
      <c r="UQS1" s="109"/>
      <c r="UQT1" s="109"/>
      <c r="UQU1" s="109"/>
      <c r="UQV1" s="110"/>
      <c r="UQW1" s="109"/>
      <c r="UQX1" s="109"/>
      <c r="UQY1" s="110"/>
      <c r="UQZ1" s="109"/>
      <c r="URA1" s="109"/>
      <c r="URB1" s="109"/>
      <c r="URC1" s="109"/>
      <c r="URD1" s="109"/>
      <c r="URE1" s="109"/>
      <c r="URF1" s="109"/>
      <c r="URG1" s="109"/>
      <c r="URH1" s="109"/>
      <c r="URI1" s="109"/>
      <c r="URJ1" s="109"/>
      <c r="URK1" s="110"/>
      <c r="URL1" s="109"/>
      <c r="URM1" s="109"/>
      <c r="URN1" s="110"/>
      <c r="URO1" s="109"/>
      <c r="URP1" s="109"/>
      <c r="URQ1" s="109"/>
      <c r="URR1" s="109"/>
      <c r="URS1" s="109"/>
      <c r="URT1" s="109"/>
      <c r="URU1" s="109"/>
      <c r="URV1" s="109"/>
      <c r="URW1" s="109"/>
      <c r="URX1" s="109"/>
      <c r="URY1" s="109"/>
      <c r="URZ1" s="110"/>
      <c r="USA1" s="109"/>
      <c r="USB1" s="109"/>
      <c r="USC1" s="110"/>
      <c r="USD1" s="109"/>
      <c r="USE1" s="109"/>
      <c r="USF1" s="109"/>
      <c r="USG1" s="109"/>
      <c r="USH1" s="109"/>
      <c r="USI1" s="109"/>
      <c r="USJ1" s="109"/>
      <c r="USK1" s="109"/>
      <c r="USL1" s="109"/>
      <c r="USM1" s="109"/>
      <c r="USN1" s="109"/>
      <c r="USO1" s="110"/>
      <c r="USP1" s="109"/>
      <c r="USQ1" s="109"/>
      <c r="USR1" s="110"/>
      <c r="USS1" s="109"/>
      <c r="UST1" s="109"/>
      <c r="USU1" s="109"/>
      <c r="USV1" s="109"/>
      <c r="USW1" s="109"/>
      <c r="USX1" s="109"/>
      <c r="USY1" s="109"/>
      <c r="USZ1" s="109"/>
      <c r="UTA1" s="109"/>
      <c r="UTB1" s="109"/>
      <c r="UTC1" s="109"/>
      <c r="UTD1" s="110"/>
      <c r="UTE1" s="109"/>
      <c r="UTF1" s="109"/>
      <c r="UTG1" s="110"/>
      <c r="UTH1" s="109"/>
      <c r="UTI1" s="109"/>
      <c r="UTJ1" s="109"/>
      <c r="UTK1" s="109"/>
      <c r="UTL1" s="109"/>
      <c r="UTM1" s="109"/>
      <c r="UTN1" s="109"/>
      <c r="UTO1" s="109"/>
      <c r="UTP1" s="109"/>
      <c r="UTQ1" s="109"/>
      <c r="UTR1" s="109"/>
      <c r="UTS1" s="110"/>
      <c r="UTT1" s="109"/>
      <c r="UTU1" s="109"/>
      <c r="UTV1" s="110"/>
      <c r="UTW1" s="109"/>
      <c r="UTX1" s="109"/>
      <c r="UTY1" s="109"/>
      <c r="UTZ1" s="109"/>
      <c r="UUA1" s="109"/>
      <c r="UUB1" s="109"/>
      <c r="UUC1" s="109"/>
      <c r="UUD1" s="109"/>
      <c r="UUE1" s="109"/>
      <c r="UUF1" s="109"/>
      <c r="UUG1" s="109"/>
      <c r="UUH1" s="110"/>
      <c r="UUI1" s="109"/>
      <c r="UUJ1" s="109"/>
      <c r="UUK1" s="110"/>
      <c r="UUL1" s="109"/>
      <c r="UUM1" s="109"/>
      <c r="UUN1" s="109"/>
      <c r="UUO1" s="109"/>
      <c r="UUP1" s="109"/>
      <c r="UUQ1" s="109"/>
      <c r="UUR1" s="109"/>
      <c r="UUS1" s="109"/>
      <c r="UUT1" s="109"/>
      <c r="UUU1" s="109"/>
      <c r="UUV1" s="109"/>
      <c r="UUW1" s="110"/>
      <c r="UUX1" s="109"/>
      <c r="UUY1" s="109"/>
      <c r="UUZ1" s="110"/>
      <c r="UVA1" s="109"/>
      <c r="UVB1" s="109"/>
      <c r="UVC1" s="109"/>
      <c r="UVD1" s="109"/>
      <c r="UVE1" s="109"/>
      <c r="UVF1" s="109"/>
      <c r="UVG1" s="109"/>
      <c r="UVH1" s="109"/>
      <c r="UVI1" s="109"/>
      <c r="UVJ1" s="109"/>
      <c r="UVK1" s="109"/>
      <c r="UVL1" s="110"/>
      <c r="UVM1" s="109"/>
      <c r="UVN1" s="109"/>
      <c r="UVO1" s="110"/>
      <c r="UVP1" s="109"/>
      <c r="UVQ1" s="109"/>
      <c r="UVR1" s="109"/>
      <c r="UVS1" s="109"/>
      <c r="UVT1" s="109"/>
      <c r="UVU1" s="109"/>
      <c r="UVV1" s="109"/>
      <c r="UVW1" s="109"/>
      <c r="UVX1" s="109"/>
      <c r="UVY1" s="109"/>
      <c r="UVZ1" s="109"/>
      <c r="UWA1" s="110"/>
      <c r="UWB1" s="109"/>
      <c r="UWC1" s="109"/>
      <c r="UWD1" s="110"/>
      <c r="UWE1" s="109"/>
      <c r="UWF1" s="109"/>
      <c r="UWG1" s="109"/>
      <c r="UWH1" s="109"/>
      <c r="UWI1" s="109"/>
      <c r="UWJ1" s="109"/>
      <c r="UWK1" s="109"/>
      <c r="UWL1" s="109"/>
      <c r="UWM1" s="109"/>
      <c r="UWN1" s="109"/>
      <c r="UWO1" s="109"/>
      <c r="UWP1" s="110"/>
      <c r="UWQ1" s="109"/>
      <c r="UWR1" s="109"/>
      <c r="UWS1" s="110"/>
      <c r="UWT1" s="109"/>
      <c r="UWU1" s="109"/>
      <c r="UWV1" s="109"/>
      <c r="UWW1" s="109"/>
      <c r="UWX1" s="109"/>
      <c r="UWY1" s="109"/>
      <c r="UWZ1" s="109"/>
      <c r="UXA1" s="109"/>
      <c r="UXB1" s="109"/>
      <c r="UXC1" s="109"/>
      <c r="UXD1" s="109"/>
      <c r="UXE1" s="110"/>
      <c r="UXF1" s="109"/>
      <c r="UXG1" s="109"/>
      <c r="UXH1" s="110"/>
      <c r="UXI1" s="109"/>
      <c r="UXJ1" s="109"/>
      <c r="UXK1" s="109"/>
      <c r="UXL1" s="109"/>
      <c r="UXM1" s="109"/>
      <c r="UXN1" s="109"/>
      <c r="UXO1" s="109"/>
      <c r="UXP1" s="109"/>
      <c r="UXQ1" s="109"/>
      <c r="UXR1" s="109"/>
      <c r="UXS1" s="109"/>
      <c r="UXT1" s="110"/>
      <c r="UXU1" s="109"/>
      <c r="UXV1" s="109"/>
      <c r="UXW1" s="110"/>
      <c r="UXX1" s="109"/>
      <c r="UXY1" s="109"/>
      <c r="UXZ1" s="109"/>
      <c r="UYA1" s="109"/>
      <c r="UYB1" s="109"/>
      <c r="UYC1" s="109"/>
      <c r="UYD1" s="109"/>
      <c r="UYE1" s="109"/>
      <c r="UYF1" s="109"/>
      <c r="UYG1" s="109"/>
      <c r="UYH1" s="109"/>
      <c r="UYI1" s="110"/>
      <c r="UYJ1" s="109"/>
      <c r="UYK1" s="109"/>
      <c r="UYL1" s="110"/>
      <c r="UYM1" s="109"/>
      <c r="UYN1" s="109"/>
      <c r="UYO1" s="109"/>
      <c r="UYP1" s="109"/>
      <c r="UYQ1" s="109"/>
      <c r="UYR1" s="109"/>
      <c r="UYS1" s="109"/>
      <c r="UYT1" s="109"/>
      <c r="UYU1" s="109"/>
      <c r="UYV1" s="109"/>
      <c r="UYW1" s="109"/>
      <c r="UYX1" s="110"/>
      <c r="UYY1" s="109"/>
      <c r="UYZ1" s="109"/>
      <c r="UZA1" s="110"/>
      <c r="UZB1" s="109"/>
      <c r="UZC1" s="109"/>
      <c r="UZD1" s="109"/>
      <c r="UZE1" s="109"/>
      <c r="UZF1" s="109"/>
      <c r="UZG1" s="109"/>
      <c r="UZH1" s="109"/>
      <c r="UZI1" s="109"/>
      <c r="UZJ1" s="109"/>
      <c r="UZK1" s="109"/>
      <c r="UZL1" s="109"/>
      <c r="UZM1" s="110"/>
      <c r="UZN1" s="109"/>
      <c r="UZO1" s="109"/>
      <c r="UZP1" s="110"/>
      <c r="UZQ1" s="109"/>
      <c r="UZR1" s="109"/>
      <c r="UZS1" s="109"/>
      <c r="UZT1" s="109"/>
      <c r="UZU1" s="109"/>
      <c r="UZV1" s="109"/>
      <c r="UZW1" s="109"/>
      <c r="UZX1" s="109"/>
      <c r="UZY1" s="109"/>
      <c r="UZZ1" s="109"/>
      <c r="VAA1" s="109"/>
      <c r="VAB1" s="110"/>
      <c r="VAC1" s="109"/>
      <c r="VAD1" s="109"/>
      <c r="VAE1" s="110"/>
      <c r="VAF1" s="109"/>
      <c r="VAG1" s="109"/>
      <c r="VAH1" s="109"/>
      <c r="VAI1" s="109"/>
      <c r="VAJ1" s="109"/>
      <c r="VAK1" s="109"/>
      <c r="VAL1" s="109"/>
      <c r="VAM1" s="109"/>
      <c r="VAN1" s="109"/>
      <c r="VAO1" s="109"/>
      <c r="VAP1" s="109"/>
      <c r="VAQ1" s="110"/>
      <c r="VAR1" s="109"/>
      <c r="VAS1" s="109"/>
      <c r="VAT1" s="110"/>
      <c r="VAU1" s="109"/>
      <c r="VAV1" s="109"/>
      <c r="VAW1" s="109"/>
      <c r="VAX1" s="109"/>
      <c r="VAY1" s="109"/>
      <c r="VAZ1" s="109"/>
      <c r="VBA1" s="109"/>
      <c r="VBB1" s="109"/>
      <c r="VBC1" s="109"/>
      <c r="VBD1" s="109"/>
      <c r="VBE1" s="109"/>
      <c r="VBF1" s="110"/>
      <c r="VBG1" s="109"/>
      <c r="VBH1" s="109"/>
      <c r="VBI1" s="110"/>
      <c r="VBJ1" s="109"/>
      <c r="VBK1" s="109"/>
      <c r="VBL1" s="109"/>
      <c r="VBM1" s="109"/>
      <c r="VBN1" s="109"/>
      <c r="VBO1" s="109"/>
      <c r="VBP1" s="109"/>
      <c r="VBQ1" s="109"/>
      <c r="VBR1" s="109"/>
      <c r="VBS1" s="109"/>
      <c r="VBT1" s="109"/>
      <c r="VBU1" s="110"/>
      <c r="VBV1" s="109"/>
      <c r="VBW1" s="109"/>
      <c r="VBX1" s="110"/>
      <c r="VBY1" s="109"/>
      <c r="VBZ1" s="109"/>
      <c r="VCA1" s="109"/>
      <c r="VCB1" s="109"/>
      <c r="VCC1" s="109"/>
      <c r="VCD1" s="109"/>
      <c r="VCE1" s="109"/>
      <c r="VCF1" s="109"/>
      <c r="VCG1" s="109"/>
      <c r="VCH1" s="109"/>
      <c r="VCI1" s="109"/>
      <c r="VCJ1" s="110"/>
      <c r="VCK1" s="109"/>
      <c r="VCL1" s="109"/>
      <c r="VCM1" s="110"/>
      <c r="VCN1" s="109"/>
      <c r="VCO1" s="109"/>
      <c r="VCP1" s="109"/>
      <c r="VCQ1" s="109"/>
      <c r="VCR1" s="109"/>
      <c r="VCS1" s="109"/>
      <c r="VCT1" s="109"/>
      <c r="VCU1" s="109"/>
      <c r="VCV1" s="109"/>
      <c r="VCW1" s="109"/>
      <c r="VCX1" s="109"/>
      <c r="VCY1" s="110"/>
      <c r="VCZ1" s="109"/>
      <c r="VDA1" s="109"/>
      <c r="VDB1" s="110"/>
      <c r="VDC1" s="109"/>
      <c r="VDD1" s="109"/>
      <c r="VDE1" s="109"/>
      <c r="VDF1" s="109"/>
      <c r="VDG1" s="109"/>
      <c r="VDH1" s="109"/>
      <c r="VDI1" s="109"/>
      <c r="VDJ1" s="109"/>
      <c r="VDK1" s="109"/>
      <c r="VDL1" s="109"/>
      <c r="VDM1" s="109"/>
      <c r="VDN1" s="110"/>
      <c r="VDO1" s="109"/>
      <c r="VDP1" s="109"/>
      <c r="VDQ1" s="110"/>
      <c r="VDR1" s="109"/>
      <c r="VDS1" s="109"/>
      <c r="VDT1" s="109"/>
      <c r="VDU1" s="109"/>
      <c r="VDV1" s="109"/>
      <c r="VDW1" s="109"/>
      <c r="VDX1" s="109"/>
      <c r="VDY1" s="109"/>
      <c r="VDZ1" s="109"/>
      <c r="VEA1" s="109"/>
      <c r="VEB1" s="109"/>
      <c r="VEC1" s="110"/>
      <c r="VED1" s="109"/>
      <c r="VEE1" s="109"/>
      <c r="VEF1" s="110"/>
      <c r="VEG1" s="109"/>
      <c r="VEH1" s="109"/>
      <c r="VEI1" s="109"/>
      <c r="VEJ1" s="109"/>
      <c r="VEK1" s="109"/>
      <c r="VEL1" s="109"/>
      <c r="VEM1" s="109"/>
      <c r="VEN1" s="109"/>
      <c r="VEO1" s="109"/>
      <c r="VEP1" s="109"/>
      <c r="VEQ1" s="109"/>
      <c r="VER1" s="110"/>
      <c r="VES1" s="109"/>
      <c r="VET1" s="109"/>
      <c r="VEU1" s="110"/>
      <c r="VEV1" s="109"/>
      <c r="VEW1" s="109"/>
      <c r="VEX1" s="109"/>
      <c r="VEY1" s="109"/>
      <c r="VEZ1" s="109"/>
      <c r="VFA1" s="109"/>
      <c r="VFB1" s="109"/>
      <c r="VFC1" s="109"/>
      <c r="VFD1" s="109"/>
      <c r="VFE1" s="109"/>
      <c r="VFF1" s="109"/>
      <c r="VFG1" s="110"/>
      <c r="VFH1" s="109"/>
      <c r="VFI1" s="109"/>
      <c r="VFJ1" s="110"/>
      <c r="VFK1" s="109"/>
      <c r="VFL1" s="109"/>
      <c r="VFM1" s="109"/>
      <c r="VFN1" s="109"/>
      <c r="VFO1" s="109"/>
      <c r="VFP1" s="109"/>
      <c r="VFQ1" s="109"/>
      <c r="VFR1" s="109"/>
      <c r="VFS1" s="109"/>
      <c r="VFT1" s="109"/>
      <c r="VFU1" s="109"/>
      <c r="VFV1" s="110"/>
      <c r="VFW1" s="109"/>
      <c r="VFX1" s="109"/>
      <c r="VFY1" s="110"/>
      <c r="VFZ1" s="109"/>
      <c r="VGA1" s="109"/>
      <c r="VGB1" s="109"/>
      <c r="VGC1" s="109"/>
      <c r="VGD1" s="109"/>
      <c r="VGE1" s="109"/>
      <c r="VGF1" s="109"/>
      <c r="VGG1" s="109"/>
      <c r="VGH1" s="109"/>
      <c r="VGI1" s="109"/>
      <c r="VGJ1" s="109"/>
      <c r="VGK1" s="110"/>
      <c r="VGL1" s="109"/>
      <c r="VGM1" s="109"/>
      <c r="VGN1" s="110"/>
      <c r="VGO1" s="109"/>
      <c r="VGP1" s="109"/>
      <c r="VGQ1" s="109"/>
      <c r="VGR1" s="109"/>
      <c r="VGS1" s="109"/>
      <c r="VGT1" s="109"/>
      <c r="VGU1" s="109"/>
      <c r="VGV1" s="109"/>
      <c r="VGW1" s="109"/>
      <c r="VGX1" s="109"/>
      <c r="VGY1" s="109"/>
      <c r="VGZ1" s="110"/>
      <c r="VHA1" s="109"/>
      <c r="VHB1" s="109"/>
      <c r="VHC1" s="110"/>
      <c r="VHD1" s="109"/>
      <c r="VHE1" s="109"/>
      <c r="VHF1" s="109"/>
      <c r="VHG1" s="109"/>
      <c r="VHH1" s="109"/>
      <c r="VHI1" s="109"/>
      <c r="VHJ1" s="109"/>
      <c r="VHK1" s="109"/>
      <c r="VHL1" s="109"/>
      <c r="VHM1" s="109"/>
      <c r="VHN1" s="109"/>
      <c r="VHO1" s="110"/>
      <c r="VHP1" s="109"/>
      <c r="VHQ1" s="109"/>
      <c r="VHR1" s="110"/>
      <c r="VHS1" s="109"/>
      <c r="VHT1" s="109"/>
      <c r="VHU1" s="109"/>
      <c r="VHV1" s="109"/>
      <c r="VHW1" s="109"/>
      <c r="VHX1" s="109"/>
      <c r="VHY1" s="109"/>
      <c r="VHZ1" s="109"/>
      <c r="VIA1" s="109"/>
      <c r="VIB1" s="109"/>
      <c r="VIC1" s="109"/>
      <c r="VID1" s="110"/>
      <c r="VIE1" s="109"/>
      <c r="VIF1" s="109"/>
      <c r="VIG1" s="110"/>
      <c r="VIH1" s="109"/>
      <c r="VII1" s="109"/>
      <c r="VIJ1" s="109"/>
      <c r="VIK1" s="109"/>
      <c r="VIL1" s="109"/>
      <c r="VIM1" s="109"/>
      <c r="VIN1" s="109"/>
      <c r="VIO1" s="109"/>
      <c r="VIP1" s="109"/>
      <c r="VIQ1" s="109"/>
      <c r="VIR1" s="109"/>
      <c r="VIS1" s="110"/>
      <c r="VIT1" s="109"/>
      <c r="VIU1" s="109"/>
      <c r="VIV1" s="110"/>
      <c r="VIW1" s="109"/>
      <c r="VIX1" s="109"/>
      <c r="VIY1" s="109"/>
      <c r="VIZ1" s="109"/>
      <c r="VJA1" s="109"/>
      <c r="VJB1" s="109"/>
      <c r="VJC1" s="109"/>
      <c r="VJD1" s="109"/>
      <c r="VJE1" s="109"/>
      <c r="VJF1" s="109"/>
      <c r="VJG1" s="109"/>
      <c r="VJH1" s="110"/>
      <c r="VJI1" s="109"/>
      <c r="VJJ1" s="109"/>
      <c r="VJK1" s="110"/>
      <c r="VJL1" s="109"/>
      <c r="VJM1" s="109"/>
      <c r="VJN1" s="109"/>
      <c r="VJO1" s="109"/>
      <c r="VJP1" s="109"/>
      <c r="VJQ1" s="109"/>
      <c r="VJR1" s="109"/>
      <c r="VJS1" s="109"/>
      <c r="VJT1" s="109"/>
      <c r="VJU1" s="109"/>
      <c r="VJV1" s="109"/>
      <c r="VJW1" s="110"/>
      <c r="VJX1" s="109"/>
      <c r="VJY1" s="109"/>
      <c r="VJZ1" s="110"/>
      <c r="VKA1" s="109"/>
      <c r="VKB1" s="109"/>
      <c r="VKC1" s="109"/>
      <c r="VKD1" s="109"/>
      <c r="VKE1" s="109"/>
      <c r="VKF1" s="109"/>
      <c r="VKG1" s="109"/>
      <c r="VKH1" s="109"/>
      <c r="VKI1" s="109"/>
      <c r="VKJ1" s="109"/>
      <c r="VKK1" s="109"/>
      <c r="VKL1" s="110"/>
      <c r="VKM1" s="109"/>
      <c r="VKN1" s="109"/>
      <c r="VKO1" s="110"/>
      <c r="VKP1" s="109"/>
      <c r="VKQ1" s="109"/>
      <c r="VKR1" s="109"/>
      <c r="VKS1" s="109"/>
      <c r="VKT1" s="109"/>
      <c r="VKU1" s="109"/>
      <c r="VKV1" s="109"/>
      <c r="VKW1" s="109"/>
      <c r="VKX1" s="109"/>
      <c r="VKY1" s="109"/>
      <c r="VKZ1" s="109"/>
      <c r="VLA1" s="110"/>
      <c r="VLB1" s="109"/>
      <c r="VLC1" s="109"/>
      <c r="VLD1" s="110"/>
      <c r="VLE1" s="109"/>
      <c r="VLF1" s="109"/>
      <c r="VLG1" s="109"/>
      <c r="VLH1" s="109"/>
      <c r="VLI1" s="109"/>
      <c r="VLJ1" s="109"/>
      <c r="VLK1" s="109"/>
      <c r="VLL1" s="109"/>
      <c r="VLM1" s="109"/>
      <c r="VLN1" s="109"/>
      <c r="VLO1" s="109"/>
      <c r="VLP1" s="110"/>
      <c r="VLQ1" s="109"/>
      <c r="VLR1" s="109"/>
      <c r="VLS1" s="110"/>
      <c r="VLT1" s="109"/>
      <c r="VLU1" s="109"/>
      <c r="VLV1" s="109"/>
      <c r="VLW1" s="109"/>
      <c r="VLX1" s="109"/>
      <c r="VLY1" s="109"/>
      <c r="VLZ1" s="109"/>
      <c r="VMA1" s="109"/>
      <c r="VMB1" s="109"/>
      <c r="VMC1" s="109"/>
      <c r="VMD1" s="109"/>
      <c r="VME1" s="110"/>
      <c r="VMF1" s="109"/>
      <c r="VMG1" s="109"/>
      <c r="VMH1" s="110"/>
      <c r="VMI1" s="109"/>
      <c r="VMJ1" s="109"/>
      <c r="VMK1" s="109"/>
      <c r="VML1" s="109"/>
      <c r="VMM1" s="109"/>
      <c r="VMN1" s="109"/>
      <c r="VMO1" s="109"/>
      <c r="VMP1" s="109"/>
      <c r="VMQ1" s="109"/>
      <c r="VMR1" s="109"/>
      <c r="VMS1" s="109"/>
      <c r="VMT1" s="110"/>
      <c r="VMU1" s="109"/>
      <c r="VMV1" s="109"/>
      <c r="VMW1" s="110"/>
      <c r="VMX1" s="109"/>
      <c r="VMY1" s="109"/>
      <c r="VMZ1" s="109"/>
      <c r="VNA1" s="109"/>
      <c r="VNB1" s="109"/>
      <c r="VNC1" s="109"/>
      <c r="VND1" s="109"/>
      <c r="VNE1" s="109"/>
      <c r="VNF1" s="109"/>
      <c r="VNG1" s="109"/>
      <c r="VNH1" s="109"/>
      <c r="VNI1" s="110"/>
      <c r="VNJ1" s="109"/>
      <c r="VNK1" s="109"/>
      <c r="VNL1" s="110"/>
      <c r="VNM1" s="109"/>
      <c r="VNN1" s="109"/>
      <c r="VNO1" s="109"/>
      <c r="VNP1" s="109"/>
      <c r="VNQ1" s="109"/>
      <c r="VNR1" s="109"/>
      <c r="VNS1" s="109"/>
      <c r="VNT1" s="109"/>
      <c r="VNU1" s="109"/>
      <c r="VNV1" s="109"/>
      <c r="VNW1" s="109"/>
      <c r="VNX1" s="110"/>
      <c r="VNY1" s="109"/>
      <c r="VNZ1" s="109"/>
      <c r="VOA1" s="110"/>
      <c r="VOB1" s="109"/>
      <c r="VOC1" s="109"/>
      <c r="VOD1" s="109"/>
      <c r="VOE1" s="109"/>
      <c r="VOF1" s="109"/>
      <c r="VOG1" s="109"/>
      <c r="VOH1" s="109"/>
      <c r="VOI1" s="109"/>
      <c r="VOJ1" s="109"/>
      <c r="VOK1" s="109"/>
      <c r="VOL1" s="109"/>
      <c r="VOM1" s="110"/>
      <c r="VON1" s="109"/>
      <c r="VOO1" s="109"/>
      <c r="VOP1" s="110"/>
      <c r="VOQ1" s="109"/>
      <c r="VOR1" s="109"/>
      <c r="VOS1" s="109"/>
      <c r="VOT1" s="109"/>
      <c r="VOU1" s="109"/>
      <c r="VOV1" s="109"/>
      <c r="VOW1" s="109"/>
      <c r="VOX1" s="109"/>
      <c r="VOY1" s="109"/>
      <c r="VOZ1" s="109"/>
      <c r="VPA1" s="109"/>
      <c r="VPB1" s="110"/>
      <c r="VPC1" s="109"/>
      <c r="VPD1" s="109"/>
      <c r="VPE1" s="110"/>
      <c r="VPF1" s="109"/>
      <c r="VPG1" s="109"/>
      <c r="VPH1" s="109"/>
      <c r="VPI1" s="109"/>
      <c r="VPJ1" s="109"/>
      <c r="VPK1" s="109"/>
      <c r="VPL1" s="109"/>
      <c r="VPM1" s="109"/>
      <c r="VPN1" s="109"/>
      <c r="VPO1" s="109"/>
      <c r="VPP1" s="109"/>
      <c r="VPQ1" s="110"/>
      <c r="VPR1" s="109"/>
      <c r="VPS1" s="109"/>
      <c r="VPT1" s="110"/>
      <c r="VPU1" s="109"/>
      <c r="VPV1" s="109"/>
      <c r="VPW1" s="109"/>
      <c r="VPX1" s="109"/>
      <c r="VPY1" s="109"/>
      <c r="VPZ1" s="109"/>
      <c r="VQA1" s="109"/>
      <c r="VQB1" s="109"/>
      <c r="VQC1" s="109"/>
      <c r="VQD1" s="109"/>
      <c r="VQE1" s="109"/>
      <c r="VQF1" s="110"/>
      <c r="VQG1" s="109"/>
      <c r="VQH1" s="109"/>
      <c r="VQI1" s="110"/>
      <c r="VQJ1" s="109"/>
      <c r="VQK1" s="109"/>
      <c r="VQL1" s="109"/>
      <c r="VQM1" s="109"/>
      <c r="VQN1" s="109"/>
      <c r="VQO1" s="109"/>
      <c r="VQP1" s="109"/>
      <c r="VQQ1" s="109"/>
      <c r="VQR1" s="109"/>
      <c r="VQS1" s="109"/>
      <c r="VQT1" s="109"/>
      <c r="VQU1" s="110"/>
      <c r="VQV1" s="109"/>
      <c r="VQW1" s="109"/>
      <c r="VQX1" s="110"/>
      <c r="VQY1" s="109"/>
      <c r="VQZ1" s="109"/>
      <c r="VRA1" s="109"/>
      <c r="VRB1" s="109"/>
      <c r="VRC1" s="109"/>
      <c r="VRD1" s="109"/>
      <c r="VRE1" s="109"/>
      <c r="VRF1" s="109"/>
      <c r="VRG1" s="109"/>
      <c r="VRH1" s="109"/>
      <c r="VRI1" s="109"/>
      <c r="VRJ1" s="110"/>
      <c r="VRK1" s="109"/>
      <c r="VRL1" s="109"/>
      <c r="VRM1" s="110"/>
      <c r="VRN1" s="109"/>
      <c r="VRO1" s="109"/>
      <c r="VRP1" s="109"/>
      <c r="VRQ1" s="109"/>
      <c r="VRR1" s="109"/>
      <c r="VRS1" s="109"/>
      <c r="VRT1" s="109"/>
      <c r="VRU1" s="109"/>
      <c r="VRV1" s="109"/>
      <c r="VRW1" s="109"/>
      <c r="VRX1" s="109"/>
      <c r="VRY1" s="110"/>
      <c r="VRZ1" s="109"/>
      <c r="VSA1" s="109"/>
      <c r="VSB1" s="110"/>
      <c r="VSC1" s="109"/>
      <c r="VSD1" s="109"/>
      <c r="VSE1" s="109"/>
      <c r="VSF1" s="109"/>
      <c r="VSG1" s="109"/>
      <c r="VSH1" s="109"/>
      <c r="VSI1" s="109"/>
      <c r="VSJ1" s="109"/>
      <c r="VSK1" s="109"/>
      <c r="VSL1" s="109"/>
      <c r="VSM1" s="109"/>
      <c r="VSN1" s="110"/>
      <c r="VSO1" s="109"/>
      <c r="VSP1" s="109"/>
      <c r="VSQ1" s="110"/>
      <c r="VSR1" s="109"/>
      <c r="VSS1" s="109"/>
      <c r="VST1" s="109"/>
      <c r="VSU1" s="109"/>
      <c r="VSV1" s="109"/>
      <c r="VSW1" s="109"/>
      <c r="VSX1" s="109"/>
      <c r="VSY1" s="109"/>
      <c r="VSZ1" s="109"/>
      <c r="VTA1" s="109"/>
      <c r="VTB1" s="109"/>
      <c r="VTC1" s="110"/>
      <c r="VTD1" s="109"/>
      <c r="VTE1" s="109"/>
      <c r="VTF1" s="110"/>
      <c r="VTG1" s="109"/>
      <c r="VTH1" s="109"/>
      <c r="VTI1" s="109"/>
      <c r="VTJ1" s="109"/>
      <c r="VTK1" s="109"/>
      <c r="VTL1" s="109"/>
      <c r="VTM1" s="109"/>
      <c r="VTN1" s="109"/>
      <c r="VTO1" s="109"/>
      <c r="VTP1" s="109"/>
      <c r="VTQ1" s="109"/>
      <c r="VTR1" s="110"/>
      <c r="VTS1" s="109"/>
      <c r="VTT1" s="109"/>
      <c r="VTU1" s="110"/>
      <c r="VTV1" s="109"/>
      <c r="VTW1" s="109"/>
      <c r="VTX1" s="109"/>
      <c r="VTY1" s="109"/>
      <c r="VTZ1" s="109"/>
      <c r="VUA1" s="109"/>
      <c r="VUB1" s="109"/>
      <c r="VUC1" s="109"/>
      <c r="VUD1" s="109"/>
      <c r="VUE1" s="109"/>
      <c r="VUF1" s="109"/>
      <c r="VUG1" s="110"/>
      <c r="VUH1" s="109"/>
      <c r="VUI1" s="109"/>
      <c r="VUJ1" s="110"/>
      <c r="VUK1" s="109"/>
      <c r="VUL1" s="109"/>
      <c r="VUM1" s="109"/>
      <c r="VUN1" s="109"/>
      <c r="VUO1" s="109"/>
      <c r="VUP1" s="109"/>
      <c r="VUQ1" s="109"/>
      <c r="VUR1" s="109"/>
      <c r="VUS1" s="109"/>
      <c r="VUT1" s="109"/>
      <c r="VUU1" s="109"/>
      <c r="VUV1" s="110"/>
      <c r="VUW1" s="109"/>
      <c r="VUX1" s="109"/>
      <c r="VUY1" s="110"/>
      <c r="VUZ1" s="109"/>
      <c r="VVA1" s="109"/>
      <c r="VVB1" s="109"/>
      <c r="VVC1" s="109"/>
      <c r="VVD1" s="109"/>
      <c r="VVE1" s="109"/>
      <c r="VVF1" s="109"/>
      <c r="VVG1" s="109"/>
      <c r="VVH1" s="109"/>
      <c r="VVI1" s="109"/>
      <c r="VVJ1" s="109"/>
      <c r="VVK1" s="110"/>
      <c r="VVL1" s="109"/>
      <c r="VVM1" s="109"/>
      <c r="VVN1" s="110"/>
      <c r="VVO1" s="109"/>
      <c r="VVP1" s="109"/>
      <c r="VVQ1" s="109"/>
      <c r="VVR1" s="109"/>
      <c r="VVS1" s="109"/>
      <c r="VVT1" s="109"/>
      <c r="VVU1" s="109"/>
      <c r="VVV1" s="109"/>
      <c r="VVW1" s="109"/>
      <c r="VVX1" s="109"/>
      <c r="VVY1" s="109"/>
      <c r="VVZ1" s="110"/>
      <c r="VWA1" s="109"/>
      <c r="VWB1" s="109"/>
      <c r="VWC1" s="110"/>
      <c r="VWD1" s="109"/>
      <c r="VWE1" s="109"/>
      <c r="VWF1" s="109"/>
      <c r="VWG1" s="109"/>
      <c r="VWH1" s="109"/>
      <c r="VWI1" s="109"/>
      <c r="VWJ1" s="109"/>
      <c r="VWK1" s="109"/>
      <c r="VWL1" s="109"/>
      <c r="VWM1" s="109"/>
      <c r="VWN1" s="109"/>
      <c r="VWO1" s="110"/>
      <c r="VWP1" s="109"/>
      <c r="VWQ1" s="109"/>
      <c r="VWR1" s="110"/>
      <c r="VWS1" s="109"/>
      <c r="VWT1" s="109"/>
      <c r="VWU1" s="109"/>
      <c r="VWV1" s="109"/>
      <c r="VWW1" s="109"/>
      <c r="VWX1" s="109"/>
      <c r="VWY1" s="109"/>
      <c r="VWZ1" s="109"/>
      <c r="VXA1" s="109"/>
      <c r="VXB1" s="109"/>
      <c r="VXC1" s="109"/>
      <c r="VXD1" s="110"/>
      <c r="VXE1" s="109"/>
      <c r="VXF1" s="109"/>
      <c r="VXG1" s="110"/>
      <c r="VXH1" s="109"/>
      <c r="VXI1" s="109"/>
      <c r="VXJ1" s="109"/>
      <c r="VXK1" s="109"/>
      <c r="VXL1" s="109"/>
      <c r="VXM1" s="109"/>
      <c r="VXN1" s="109"/>
      <c r="VXO1" s="109"/>
      <c r="VXP1" s="109"/>
      <c r="VXQ1" s="109"/>
      <c r="VXR1" s="109"/>
      <c r="VXS1" s="110"/>
      <c r="VXT1" s="109"/>
      <c r="VXU1" s="109"/>
      <c r="VXV1" s="110"/>
      <c r="VXW1" s="109"/>
      <c r="VXX1" s="109"/>
      <c r="VXY1" s="109"/>
      <c r="VXZ1" s="109"/>
      <c r="VYA1" s="109"/>
      <c r="VYB1" s="109"/>
      <c r="VYC1" s="109"/>
      <c r="VYD1" s="109"/>
      <c r="VYE1" s="109"/>
      <c r="VYF1" s="109"/>
      <c r="VYG1" s="109"/>
      <c r="VYH1" s="110"/>
      <c r="VYI1" s="109"/>
      <c r="VYJ1" s="109"/>
      <c r="VYK1" s="110"/>
      <c r="VYL1" s="109"/>
      <c r="VYM1" s="109"/>
      <c r="VYN1" s="109"/>
      <c r="VYO1" s="109"/>
      <c r="VYP1" s="109"/>
      <c r="VYQ1" s="109"/>
      <c r="VYR1" s="109"/>
      <c r="VYS1" s="109"/>
      <c r="VYT1" s="109"/>
      <c r="VYU1" s="109"/>
      <c r="VYV1" s="109"/>
      <c r="VYW1" s="110"/>
      <c r="VYX1" s="109"/>
      <c r="VYY1" s="109"/>
      <c r="VYZ1" s="110"/>
      <c r="VZA1" s="109"/>
      <c r="VZB1" s="109"/>
      <c r="VZC1" s="109"/>
      <c r="VZD1" s="109"/>
      <c r="VZE1" s="109"/>
      <c r="VZF1" s="109"/>
      <c r="VZG1" s="109"/>
      <c r="VZH1" s="109"/>
      <c r="VZI1" s="109"/>
      <c r="VZJ1" s="109"/>
      <c r="VZK1" s="109"/>
      <c r="VZL1" s="110"/>
      <c r="VZM1" s="109"/>
      <c r="VZN1" s="109"/>
      <c r="VZO1" s="110"/>
      <c r="VZP1" s="109"/>
      <c r="VZQ1" s="109"/>
      <c r="VZR1" s="109"/>
      <c r="VZS1" s="109"/>
      <c r="VZT1" s="109"/>
      <c r="VZU1" s="109"/>
      <c r="VZV1" s="109"/>
      <c r="VZW1" s="109"/>
      <c r="VZX1" s="109"/>
      <c r="VZY1" s="109"/>
      <c r="VZZ1" s="109"/>
      <c r="WAA1" s="110"/>
      <c r="WAB1" s="109"/>
      <c r="WAC1" s="109"/>
      <c r="WAD1" s="110"/>
      <c r="WAE1" s="109"/>
      <c r="WAF1" s="109"/>
      <c r="WAG1" s="109"/>
      <c r="WAH1" s="109"/>
      <c r="WAI1" s="109"/>
      <c r="WAJ1" s="109"/>
      <c r="WAK1" s="109"/>
      <c r="WAL1" s="109"/>
      <c r="WAM1" s="109"/>
      <c r="WAN1" s="109"/>
      <c r="WAO1" s="109"/>
      <c r="WAP1" s="110"/>
      <c r="WAQ1" s="109"/>
      <c r="WAR1" s="109"/>
      <c r="WAS1" s="110"/>
      <c r="WAT1" s="109"/>
      <c r="WAU1" s="109"/>
      <c r="WAV1" s="109"/>
      <c r="WAW1" s="109"/>
      <c r="WAX1" s="109"/>
      <c r="WAY1" s="109"/>
      <c r="WAZ1" s="109"/>
      <c r="WBA1" s="109"/>
      <c r="WBB1" s="109"/>
      <c r="WBC1" s="109"/>
      <c r="WBD1" s="109"/>
      <c r="WBE1" s="110"/>
      <c r="WBF1" s="109"/>
      <c r="WBG1" s="109"/>
      <c r="WBH1" s="110"/>
      <c r="WBI1" s="109"/>
      <c r="WBJ1" s="109"/>
      <c r="WBK1" s="109"/>
      <c r="WBL1" s="109"/>
      <c r="WBM1" s="109"/>
      <c r="WBN1" s="109"/>
      <c r="WBO1" s="109"/>
      <c r="WBP1" s="109"/>
      <c r="WBQ1" s="109"/>
      <c r="WBR1" s="109"/>
      <c r="WBS1" s="109"/>
      <c r="WBT1" s="110"/>
      <c r="WBU1" s="109"/>
      <c r="WBV1" s="109"/>
      <c r="WBW1" s="110"/>
      <c r="WBX1" s="109"/>
      <c r="WBY1" s="109"/>
      <c r="WBZ1" s="109"/>
      <c r="WCA1" s="109"/>
      <c r="WCB1" s="109"/>
      <c r="WCC1" s="109"/>
      <c r="WCD1" s="109"/>
      <c r="WCE1" s="109"/>
      <c r="WCF1" s="109"/>
      <c r="WCG1" s="109"/>
      <c r="WCH1" s="109"/>
      <c r="WCI1" s="110"/>
      <c r="WCJ1" s="109"/>
      <c r="WCK1" s="109"/>
      <c r="WCL1" s="110"/>
      <c r="WCM1" s="109"/>
      <c r="WCN1" s="109"/>
      <c r="WCO1" s="109"/>
      <c r="WCP1" s="109"/>
      <c r="WCQ1" s="109"/>
      <c r="WCR1" s="109"/>
      <c r="WCS1" s="109"/>
      <c r="WCT1" s="109"/>
      <c r="WCU1" s="109"/>
      <c r="WCV1" s="109"/>
      <c r="WCW1" s="109"/>
      <c r="WCX1" s="110"/>
      <c r="WCY1" s="109"/>
      <c r="WCZ1" s="109"/>
      <c r="WDA1" s="110"/>
      <c r="WDB1" s="109"/>
      <c r="WDC1" s="109"/>
      <c r="WDD1" s="109"/>
      <c r="WDE1" s="109"/>
      <c r="WDF1" s="109"/>
      <c r="WDG1" s="109"/>
      <c r="WDH1" s="109"/>
      <c r="WDI1" s="109"/>
      <c r="WDJ1" s="109"/>
      <c r="WDK1" s="109"/>
      <c r="WDL1" s="109"/>
      <c r="WDM1" s="110"/>
      <c r="WDN1" s="109"/>
      <c r="WDO1" s="109"/>
      <c r="WDP1" s="110"/>
      <c r="WDQ1" s="109"/>
      <c r="WDR1" s="109"/>
      <c r="WDS1" s="109"/>
      <c r="WDT1" s="109"/>
      <c r="WDU1" s="109"/>
      <c r="WDV1" s="109"/>
      <c r="WDW1" s="109"/>
      <c r="WDX1" s="109"/>
      <c r="WDY1" s="109"/>
      <c r="WDZ1" s="109"/>
      <c r="WEA1" s="109"/>
      <c r="WEB1" s="110"/>
      <c r="WEC1" s="109"/>
      <c r="WED1" s="109"/>
      <c r="WEE1" s="110"/>
      <c r="WEF1" s="109"/>
      <c r="WEG1" s="109"/>
      <c r="WEH1" s="109"/>
      <c r="WEI1" s="109"/>
      <c r="WEJ1" s="109"/>
      <c r="WEK1" s="109"/>
      <c r="WEL1" s="109"/>
      <c r="WEM1" s="109"/>
      <c r="WEN1" s="109"/>
      <c r="WEO1" s="109"/>
      <c r="WEP1" s="109"/>
      <c r="WEQ1" s="110"/>
      <c r="WER1" s="109"/>
      <c r="WES1" s="109"/>
      <c r="WET1" s="110"/>
      <c r="WEU1" s="109"/>
      <c r="WEV1" s="109"/>
      <c r="WEW1" s="109"/>
      <c r="WEX1" s="109"/>
      <c r="WEY1" s="109"/>
      <c r="WEZ1" s="109"/>
      <c r="WFA1" s="109"/>
      <c r="WFB1" s="109"/>
      <c r="WFC1" s="109"/>
      <c r="WFD1" s="109"/>
      <c r="WFE1" s="109"/>
      <c r="WFF1" s="110"/>
      <c r="WFG1" s="109"/>
      <c r="WFH1" s="109"/>
      <c r="WFI1" s="110"/>
      <c r="WFJ1" s="109"/>
      <c r="WFK1" s="109"/>
      <c r="WFL1" s="109"/>
      <c r="WFM1" s="109"/>
      <c r="WFN1" s="109"/>
      <c r="WFO1" s="109"/>
      <c r="WFP1" s="109"/>
      <c r="WFQ1" s="109"/>
      <c r="WFR1" s="109"/>
      <c r="WFS1" s="109"/>
      <c r="WFT1" s="109"/>
      <c r="WFU1" s="110"/>
      <c r="WFV1" s="109"/>
      <c r="WFW1" s="109"/>
      <c r="WFX1" s="110"/>
      <c r="WFY1" s="109"/>
      <c r="WFZ1" s="109"/>
      <c r="WGA1" s="109"/>
      <c r="WGB1" s="109"/>
      <c r="WGC1" s="109"/>
      <c r="WGD1" s="109"/>
      <c r="WGE1" s="109"/>
      <c r="WGF1" s="109"/>
      <c r="WGG1" s="109"/>
      <c r="WGH1" s="109"/>
      <c r="WGI1" s="109"/>
      <c r="WGJ1" s="110"/>
      <c r="WGK1" s="109"/>
      <c r="WGL1" s="109"/>
      <c r="WGM1" s="110"/>
      <c r="WGN1" s="109"/>
      <c r="WGO1" s="109"/>
      <c r="WGP1" s="109"/>
      <c r="WGQ1" s="109"/>
      <c r="WGR1" s="109"/>
      <c r="WGS1" s="109"/>
      <c r="WGT1" s="109"/>
      <c r="WGU1" s="109"/>
      <c r="WGV1" s="109"/>
      <c r="WGW1" s="109"/>
      <c r="WGX1" s="109"/>
      <c r="WGY1" s="110"/>
      <c r="WGZ1" s="109"/>
      <c r="WHA1" s="109"/>
      <c r="WHB1" s="110"/>
      <c r="WHC1" s="109"/>
      <c r="WHD1" s="109"/>
      <c r="WHE1" s="109"/>
      <c r="WHF1" s="109"/>
      <c r="WHG1" s="109"/>
      <c r="WHH1" s="109"/>
      <c r="WHI1" s="109"/>
      <c r="WHJ1" s="109"/>
      <c r="WHK1" s="109"/>
      <c r="WHL1" s="109"/>
      <c r="WHM1" s="109"/>
      <c r="WHN1" s="110"/>
      <c r="WHO1" s="109"/>
      <c r="WHP1" s="109"/>
      <c r="WHQ1" s="110"/>
      <c r="WHR1" s="109"/>
      <c r="WHS1" s="109"/>
      <c r="WHT1" s="109"/>
      <c r="WHU1" s="109"/>
      <c r="WHV1" s="109"/>
      <c r="WHW1" s="109"/>
      <c r="WHX1" s="109"/>
      <c r="WHY1" s="109"/>
      <c r="WHZ1" s="109"/>
      <c r="WIA1" s="109"/>
      <c r="WIB1" s="109"/>
      <c r="WIC1" s="110"/>
      <c r="WID1" s="109"/>
      <c r="WIE1" s="109"/>
      <c r="WIF1" s="110"/>
      <c r="WIG1" s="109"/>
      <c r="WIH1" s="109"/>
      <c r="WII1" s="109"/>
      <c r="WIJ1" s="109"/>
      <c r="WIK1" s="109"/>
      <c r="WIL1" s="109"/>
      <c r="WIM1" s="109"/>
      <c r="WIN1" s="109"/>
      <c r="WIO1" s="109"/>
      <c r="WIP1" s="109"/>
      <c r="WIQ1" s="109"/>
      <c r="WIR1" s="110"/>
      <c r="WIS1" s="109"/>
      <c r="WIT1" s="109"/>
      <c r="WIU1" s="110"/>
      <c r="WIV1" s="109"/>
      <c r="WIW1" s="109"/>
      <c r="WIX1" s="109"/>
      <c r="WIY1" s="109"/>
      <c r="WIZ1" s="109"/>
      <c r="WJA1" s="109"/>
      <c r="WJB1" s="109"/>
      <c r="WJC1" s="109"/>
      <c r="WJD1" s="109"/>
      <c r="WJE1" s="109"/>
      <c r="WJF1" s="109"/>
      <c r="WJG1" s="110"/>
      <c r="WJH1" s="109"/>
      <c r="WJI1" s="109"/>
      <c r="WJJ1" s="110"/>
      <c r="WJK1" s="109"/>
      <c r="WJL1" s="109"/>
      <c r="WJM1" s="109"/>
      <c r="WJN1" s="109"/>
      <c r="WJO1" s="109"/>
      <c r="WJP1" s="109"/>
      <c r="WJQ1" s="109"/>
      <c r="WJR1" s="109"/>
      <c r="WJS1" s="109"/>
      <c r="WJT1" s="109"/>
      <c r="WJU1" s="109"/>
      <c r="WJV1" s="110"/>
      <c r="WJW1" s="109"/>
      <c r="WJX1" s="109"/>
      <c r="WJY1" s="110"/>
      <c r="WJZ1" s="109"/>
      <c r="WKA1" s="109"/>
      <c r="WKB1" s="109"/>
      <c r="WKC1" s="109"/>
      <c r="WKD1" s="109"/>
      <c r="WKE1" s="109"/>
      <c r="WKF1" s="109"/>
      <c r="WKG1" s="109"/>
      <c r="WKH1" s="109"/>
      <c r="WKI1" s="109"/>
      <c r="WKJ1" s="109"/>
      <c r="WKK1" s="110"/>
      <c r="WKL1" s="109"/>
      <c r="WKM1" s="109"/>
      <c r="WKN1" s="110"/>
      <c r="WKO1" s="109"/>
      <c r="WKP1" s="109"/>
      <c r="WKQ1" s="109"/>
      <c r="WKR1" s="109"/>
      <c r="WKS1" s="109"/>
      <c r="WKT1" s="109"/>
      <c r="WKU1" s="109"/>
      <c r="WKV1" s="109"/>
      <c r="WKW1" s="109"/>
      <c r="WKX1" s="109"/>
      <c r="WKY1" s="109"/>
      <c r="WKZ1" s="110"/>
      <c r="WLA1" s="109"/>
      <c r="WLB1" s="109"/>
      <c r="WLC1" s="110"/>
      <c r="WLD1" s="109"/>
      <c r="WLE1" s="109"/>
      <c r="WLF1" s="109"/>
      <c r="WLG1" s="109"/>
      <c r="WLH1" s="109"/>
      <c r="WLI1" s="109"/>
      <c r="WLJ1" s="109"/>
      <c r="WLK1" s="109"/>
      <c r="WLL1" s="109"/>
      <c r="WLM1" s="109"/>
      <c r="WLN1" s="109"/>
      <c r="WLO1" s="110"/>
      <c r="WLP1" s="109"/>
      <c r="WLQ1" s="109"/>
      <c r="WLR1" s="110"/>
      <c r="WLS1" s="109"/>
      <c r="WLT1" s="109"/>
      <c r="WLU1" s="109"/>
      <c r="WLV1" s="109"/>
      <c r="WLW1" s="109"/>
      <c r="WLX1" s="109"/>
      <c r="WLY1" s="109"/>
      <c r="WLZ1" s="109"/>
      <c r="WMA1" s="109"/>
      <c r="WMB1" s="109"/>
      <c r="WMC1" s="109"/>
      <c r="WMD1" s="110"/>
      <c r="WME1" s="109"/>
      <c r="WMF1" s="109"/>
      <c r="WMG1" s="110"/>
      <c r="WMH1" s="109"/>
      <c r="WMI1" s="109"/>
      <c r="WMJ1" s="109"/>
      <c r="WMK1" s="109"/>
      <c r="WML1" s="109"/>
      <c r="WMM1" s="109"/>
      <c r="WMN1" s="109"/>
      <c r="WMO1" s="109"/>
      <c r="WMP1" s="109"/>
      <c r="WMQ1" s="109"/>
      <c r="WMR1" s="109"/>
      <c r="WMS1" s="110"/>
      <c r="WMT1" s="109"/>
      <c r="WMU1" s="109"/>
      <c r="WMV1" s="110"/>
      <c r="WMW1" s="109"/>
      <c r="WMX1" s="109"/>
      <c r="WMY1" s="109"/>
      <c r="WMZ1" s="109"/>
      <c r="WNA1" s="109"/>
      <c r="WNB1" s="109"/>
      <c r="WNC1" s="109"/>
      <c r="WND1" s="109"/>
      <c r="WNE1" s="109"/>
      <c r="WNF1" s="109"/>
      <c r="WNG1" s="109"/>
      <c r="WNH1" s="110"/>
      <c r="WNI1" s="109"/>
      <c r="WNJ1" s="109"/>
      <c r="WNK1" s="110"/>
      <c r="WNL1" s="109"/>
      <c r="WNM1" s="109"/>
      <c r="WNN1" s="109"/>
      <c r="WNO1" s="109"/>
      <c r="WNP1" s="109"/>
      <c r="WNQ1" s="109"/>
      <c r="WNR1" s="109"/>
      <c r="WNS1" s="109"/>
      <c r="WNT1" s="109"/>
      <c r="WNU1" s="109"/>
      <c r="WNV1" s="109"/>
      <c r="WNW1" s="110"/>
      <c r="WNX1" s="109"/>
      <c r="WNY1" s="109"/>
      <c r="WNZ1" s="110"/>
      <c r="WOA1" s="109"/>
      <c r="WOB1" s="109"/>
      <c r="WOC1" s="109"/>
      <c r="WOD1" s="109"/>
      <c r="WOE1" s="109"/>
      <c r="WOF1" s="109"/>
      <c r="WOG1" s="109"/>
      <c r="WOH1" s="109"/>
      <c r="WOI1" s="109"/>
      <c r="WOJ1" s="109"/>
      <c r="WOK1" s="109"/>
      <c r="WOL1" s="110"/>
      <c r="WOM1" s="109"/>
      <c r="WON1" s="109"/>
      <c r="WOO1" s="110"/>
      <c r="WOP1" s="109"/>
      <c r="WOQ1" s="109"/>
      <c r="WOR1" s="109"/>
      <c r="WOS1" s="109"/>
      <c r="WOT1" s="109"/>
      <c r="WOU1" s="109"/>
      <c r="WOV1" s="109"/>
      <c r="WOW1" s="109"/>
      <c r="WOX1" s="109"/>
      <c r="WOY1" s="109"/>
      <c r="WOZ1" s="109"/>
      <c r="WPA1" s="110"/>
      <c r="WPB1" s="109"/>
      <c r="WPC1" s="109"/>
      <c r="WPD1" s="110"/>
      <c r="WPE1" s="109"/>
      <c r="WPF1" s="109"/>
      <c r="WPG1" s="109"/>
      <c r="WPH1" s="109"/>
      <c r="WPI1" s="109"/>
      <c r="WPJ1" s="109"/>
      <c r="WPK1" s="109"/>
      <c r="WPL1" s="109"/>
      <c r="WPM1" s="109"/>
      <c r="WPN1" s="109"/>
      <c r="WPO1" s="109"/>
      <c r="WPP1" s="110"/>
      <c r="WPQ1" s="109"/>
      <c r="WPR1" s="109"/>
      <c r="WPS1" s="110"/>
      <c r="WPT1" s="109"/>
      <c r="WPU1" s="109"/>
      <c r="WPV1" s="109"/>
      <c r="WPW1" s="109"/>
      <c r="WPX1" s="109"/>
      <c r="WPY1" s="109"/>
      <c r="WPZ1" s="109"/>
      <c r="WQA1" s="109"/>
      <c r="WQB1" s="109"/>
      <c r="WQC1" s="109"/>
      <c r="WQD1" s="109"/>
      <c r="WQE1" s="110"/>
      <c r="WQF1" s="109"/>
      <c r="WQG1" s="109"/>
      <c r="WQH1" s="110"/>
      <c r="WQI1" s="109"/>
      <c r="WQJ1" s="109"/>
      <c r="WQK1" s="109"/>
      <c r="WQL1" s="109"/>
      <c r="WQM1" s="109"/>
      <c r="WQN1" s="109"/>
      <c r="WQO1" s="109"/>
      <c r="WQP1" s="109"/>
      <c r="WQQ1" s="109"/>
      <c r="WQR1" s="109"/>
      <c r="WQS1" s="109"/>
      <c r="WQT1" s="110"/>
      <c r="WQU1" s="109"/>
      <c r="WQV1" s="109"/>
      <c r="WQW1" s="110"/>
      <c r="WQX1" s="109"/>
      <c r="WQY1" s="109"/>
      <c r="WQZ1" s="109"/>
      <c r="WRA1" s="109"/>
      <c r="WRB1" s="109"/>
      <c r="WRC1" s="109"/>
      <c r="WRD1" s="109"/>
      <c r="WRE1" s="109"/>
      <c r="WRF1" s="109"/>
      <c r="WRG1" s="109"/>
      <c r="WRH1" s="109"/>
      <c r="WRI1" s="110"/>
      <c r="WRJ1" s="109"/>
      <c r="WRK1" s="109"/>
      <c r="WRL1" s="110"/>
      <c r="WRM1" s="109"/>
      <c r="WRN1" s="109"/>
      <c r="WRO1" s="109"/>
      <c r="WRP1" s="109"/>
      <c r="WRQ1" s="109"/>
      <c r="WRR1" s="109"/>
      <c r="WRS1" s="109"/>
      <c r="WRT1" s="109"/>
      <c r="WRU1" s="109"/>
      <c r="WRV1" s="109"/>
      <c r="WRW1" s="109"/>
      <c r="WRX1" s="110"/>
      <c r="WRY1" s="109"/>
      <c r="WRZ1" s="109"/>
      <c r="WSA1" s="110"/>
      <c r="WSB1" s="109"/>
      <c r="WSC1" s="109"/>
      <c r="WSD1" s="109"/>
      <c r="WSE1" s="109"/>
      <c r="WSF1" s="109"/>
      <c r="WSG1" s="109"/>
      <c r="WSH1" s="109"/>
      <c r="WSI1" s="109"/>
      <c r="WSJ1" s="109"/>
      <c r="WSK1" s="109"/>
      <c r="WSL1" s="109"/>
      <c r="WSM1" s="110"/>
      <c r="WSN1" s="109"/>
      <c r="WSO1" s="109"/>
      <c r="WSP1" s="110"/>
      <c r="WSQ1" s="109"/>
      <c r="WSR1" s="109"/>
      <c r="WSS1" s="109"/>
      <c r="WST1" s="109"/>
      <c r="WSU1" s="109"/>
      <c r="WSV1" s="109"/>
      <c r="WSW1" s="109"/>
      <c r="WSX1" s="109"/>
      <c r="WSY1" s="109"/>
      <c r="WSZ1" s="109"/>
      <c r="WTA1" s="109"/>
      <c r="WTB1" s="110"/>
      <c r="WTC1" s="109"/>
      <c r="WTD1" s="109"/>
      <c r="WTE1" s="110"/>
      <c r="WTF1" s="109"/>
      <c r="WTG1" s="109"/>
      <c r="WTH1" s="109"/>
      <c r="WTI1" s="109"/>
      <c r="WTJ1" s="109"/>
      <c r="WTK1" s="109"/>
      <c r="WTL1" s="109"/>
      <c r="WTM1" s="109"/>
      <c r="WTN1" s="109"/>
      <c r="WTO1" s="109"/>
      <c r="WTP1" s="109"/>
      <c r="WTQ1" s="110"/>
      <c r="WTR1" s="109"/>
      <c r="WTS1" s="109"/>
      <c r="WTT1" s="110"/>
      <c r="WTU1" s="109"/>
      <c r="WTV1" s="109"/>
      <c r="WTW1" s="109"/>
      <c r="WTX1" s="109"/>
      <c r="WTY1" s="109"/>
      <c r="WTZ1" s="109"/>
      <c r="WUA1" s="109"/>
      <c r="WUB1" s="109"/>
      <c r="WUC1" s="109"/>
      <c r="WUD1" s="109"/>
      <c r="WUE1" s="109"/>
      <c r="WUF1" s="110"/>
      <c r="WUG1" s="109"/>
      <c r="WUH1" s="109"/>
      <c r="WUI1" s="110"/>
      <c r="WUJ1" s="109"/>
      <c r="WUK1" s="109"/>
      <c r="WUL1" s="109"/>
      <c r="WUM1" s="109"/>
      <c r="WUN1" s="109"/>
      <c r="WUO1" s="109"/>
      <c r="WUP1" s="109"/>
      <c r="WUQ1" s="109"/>
      <c r="WUR1" s="109"/>
      <c r="WUS1" s="109"/>
      <c r="WUT1" s="109"/>
      <c r="WUU1" s="110"/>
      <c r="WUV1" s="109"/>
      <c r="WUW1" s="109"/>
      <c r="WUX1" s="110"/>
      <c r="WUY1" s="109"/>
      <c r="WUZ1" s="109"/>
      <c r="WVA1" s="109"/>
      <c r="WVB1" s="109"/>
      <c r="WVC1" s="109"/>
      <c r="WVD1" s="109"/>
      <c r="WVE1" s="109"/>
      <c r="WVF1" s="109"/>
      <c r="WVG1" s="109"/>
      <c r="WVH1" s="109"/>
      <c r="WVI1" s="109"/>
      <c r="WVJ1" s="110"/>
      <c r="WVK1" s="109"/>
      <c r="WVL1" s="109"/>
      <c r="WVM1" s="110"/>
      <c r="WVN1" s="109"/>
      <c r="WVO1" s="109"/>
      <c r="WVP1" s="109"/>
      <c r="WVQ1" s="109"/>
      <c r="WVR1" s="109"/>
      <c r="WVS1" s="109"/>
      <c r="WVT1" s="109"/>
      <c r="WVU1" s="109"/>
      <c r="WVV1" s="109"/>
      <c r="WVW1" s="109"/>
      <c r="WVX1" s="109"/>
      <c r="WVY1" s="110"/>
      <c r="WVZ1" s="109"/>
      <c r="WWA1" s="109"/>
      <c r="WWB1" s="110"/>
      <c r="WWC1" s="109"/>
      <c r="WWD1" s="109"/>
      <c r="WWE1" s="109"/>
      <c r="WWF1" s="109"/>
      <c r="WWG1" s="109"/>
      <c r="WWH1" s="109"/>
      <c r="WWI1" s="109"/>
      <c r="WWJ1" s="109"/>
      <c r="WWK1" s="109"/>
      <c r="WWL1" s="109"/>
      <c r="WWM1" s="109"/>
      <c r="WWN1" s="110"/>
      <c r="WWO1" s="109"/>
      <c r="WWP1" s="109"/>
      <c r="WWQ1" s="110"/>
      <c r="WWR1" s="109"/>
      <c r="WWS1" s="109"/>
      <c r="WWT1" s="109"/>
      <c r="WWU1" s="109"/>
      <c r="WWV1" s="109"/>
      <c r="WWW1" s="109"/>
      <c r="WWX1" s="109"/>
      <c r="WWY1" s="109"/>
      <c r="WWZ1" s="109"/>
      <c r="WXA1" s="109"/>
      <c r="WXB1" s="109"/>
      <c r="WXC1" s="110"/>
      <c r="WXD1" s="109"/>
      <c r="WXE1" s="109"/>
      <c r="WXF1" s="110"/>
      <c r="WXG1" s="109"/>
      <c r="WXH1" s="109"/>
      <c r="WXI1" s="109"/>
      <c r="WXJ1" s="109"/>
      <c r="WXK1" s="109"/>
      <c r="WXL1" s="109"/>
      <c r="WXM1" s="109"/>
      <c r="WXN1" s="109"/>
      <c r="WXO1" s="109"/>
      <c r="WXP1" s="109"/>
      <c r="WXQ1" s="109"/>
      <c r="WXR1" s="110"/>
      <c r="WXS1" s="109"/>
      <c r="WXT1" s="109"/>
      <c r="WXU1" s="110"/>
      <c r="WXV1" s="109"/>
      <c r="WXW1" s="109"/>
      <c r="WXX1" s="109"/>
      <c r="WXY1" s="109"/>
      <c r="WXZ1" s="109"/>
      <c r="WYA1" s="109"/>
      <c r="WYB1" s="109"/>
      <c r="WYC1" s="109"/>
      <c r="WYD1" s="109"/>
      <c r="WYE1" s="109"/>
      <c r="WYF1" s="109"/>
      <c r="WYG1" s="110"/>
      <c r="WYH1" s="109"/>
      <c r="WYI1" s="109"/>
      <c r="WYJ1" s="110"/>
      <c r="WYK1" s="109"/>
      <c r="WYL1" s="109"/>
      <c r="WYM1" s="109"/>
      <c r="WYN1" s="109"/>
      <c r="WYO1" s="109"/>
      <c r="WYP1" s="109"/>
      <c r="WYQ1" s="109"/>
      <c r="WYR1" s="109"/>
      <c r="WYS1" s="109"/>
      <c r="WYT1" s="109"/>
      <c r="WYU1" s="109"/>
      <c r="WYV1" s="110"/>
      <c r="WYW1" s="109"/>
      <c r="WYX1" s="109"/>
      <c r="WYY1" s="110"/>
      <c r="WYZ1" s="109"/>
      <c r="WZA1" s="109"/>
      <c r="WZB1" s="109"/>
      <c r="WZC1" s="109"/>
      <c r="WZD1" s="109"/>
      <c r="WZE1" s="109"/>
      <c r="WZF1" s="109"/>
      <c r="WZG1" s="109"/>
      <c r="WZH1" s="109"/>
      <c r="WZI1" s="109"/>
      <c r="WZJ1" s="109"/>
      <c r="WZK1" s="110"/>
      <c r="WZL1" s="109"/>
      <c r="WZM1" s="109"/>
      <c r="WZN1" s="110"/>
      <c r="WZO1" s="109"/>
      <c r="WZP1" s="109"/>
      <c r="WZQ1" s="109"/>
      <c r="WZR1" s="109"/>
      <c r="WZS1" s="109"/>
      <c r="WZT1" s="109"/>
      <c r="WZU1" s="109"/>
      <c r="WZV1" s="109"/>
      <c r="WZW1" s="109"/>
      <c r="WZX1" s="109"/>
      <c r="WZY1" s="109"/>
      <c r="WZZ1" s="110"/>
      <c r="XAA1" s="109"/>
      <c r="XAB1" s="109"/>
      <c r="XAC1" s="110"/>
      <c r="XAD1" s="109"/>
      <c r="XAE1" s="109"/>
      <c r="XAF1" s="109"/>
      <c r="XAG1" s="109"/>
      <c r="XAH1" s="109"/>
      <c r="XAI1" s="109"/>
      <c r="XAJ1" s="109"/>
      <c r="XAK1" s="109"/>
      <c r="XAL1" s="109"/>
      <c r="XAM1" s="109"/>
      <c r="XAN1" s="109"/>
      <c r="XAO1" s="110"/>
      <c r="XAP1" s="109"/>
      <c r="XAQ1" s="109"/>
      <c r="XAR1" s="110"/>
      <c r="XAS1" s="109"/>
      <c r="XAT1" s="109"/>
      <c r="XAU1" s="109"/>
      <c r="XAV1" s="109"/>
      <c r="XAW1" s="109"/>
      <c r="XAX1" s="109"/>
      <c r="XAY1" s="109"/>
      <c r="XAZ1" s="109"/>
      <c r="XBA1" s="109"/>
      <c r="XBB1" s="109"/>
      <c r="XBC1" s="109"/>
      <c r="XBD1" s="110"/>
      <c r="XBE1" s="109"/>
      <c r="XBF1" s="109"/>
      <c r="XBG1" s="110"/>
      <c r="XBH1" s="109"/>
      <c r="XBI1" s="109"/>
      <c r="XBJ1" s="109"/>
      <c r="XBK1" s="109"/>
      <c r="XBL1" s="109"/>
      <c r="XBM1" s="109"/>
      <c r="XBN1" s="109"/>
      <c r="XBO1" s="109"/>
      <c r="XBP1" s="109"/>
      <c r="XBQ1" s="109"/>
      <c r="XBR1" s="109"/>
      <c r="XBS1" s="110"/>
      <c r="XBT1" s="109"/>
      <c r="XBU1" s="109"/>
      <c r="XBV1" s="110"/>
      <c r="XBW1" s="109"/>
      <c r="XBX1" s="109"/>
      <c r="XBY1" s="109"/>
      <c r="XBZ1" s="109"/>
      <c r="XCA1" s="109"/>
      <c r="XCB1" s="109"/>
      <c r="XCC1" s="109"/>
      <c r="XCD1" s="109"/>
      <c r="XCE1" s="109"/>
      <c r="XCF1" s="109"/>
      <c r="XCG1" s="109"/>
      <c r="XCH1" s="110"/>
      <c r="XCI1" s="109"/>
      <c r="XCJ1" s="109"/>
      <c r="XCK1" s="110"/>
      <c r="XCL1" s="109"/>
      <c r="XCM1" s="109"/>
      <c r="XCN1" s="109"/>
      <c r="XCO1" s="109"/>
      <c r="XCP1" s="109"/>
      <c r="XCQ1" s="109"/>
      <c r="XCR1" s="109"/>
      <c r="XCS1" s="109"/>
      <c r="XCT1" s="109"/>
      <c r="XCU1" s="109"/>
      <c r="XCV1" s="109"/>
      <c r="XCW1" s="110"/>
      <c r="XCX1" s="109"/>
      <c r="XCY1" s="109"/>
      <c r="XCZ1" s="110"/>
      <c r="XDA1" s="109"/>
      <c r="XDB1" s="109"/>
      <c r="XDC1" s="109"/>
      <c r="XDD1" s="109"/>
      <c r="XDE1" s="109"/>
      <c r="XDF1" s="109"/>
      <c r="XDG1" s="109"/>
      <c r="XDH1" s="109"/>
      <c r="XDI1" s="109"/>
      <c r="XDJ1" s="109"/>
      <c r="XDK1" s="109"/>
      <c r="XDL1" s="110"/>
      <c r="XDM1" s="109"/>
      <c r="XDN1" s="109"/>
      <c r="XDO1" s="110"/>
      <c r="XDP1" s="109"/>
      <c r="XDQ1" s="109"/>
      <c r="XDR1" s="109"/>
      <c r="XDS1" s="109"/>
      <c r="XDT1" s="109"/>
      <c r="XDU1" s="109"/>
      <c r="XDV1" s="109"/>
      <c r="XDW1" s="109"/>
      <c r="XDX1" s="109"/>
      <c r="XDY1" s="109"/>
      <c r="XDZ1" s="109"/>
      <c r="XEA1" s="110"/>
      <c r="XEB1" s="109"/>
      <c r="XEC1" s="109"/>
      <c r="XED1" s="110"/>
      <c r="XEE1" s="109"/>
      <c r="XEF1" s="109"/>
      <c r="XEG1" s="109"/>
      <c r="XEH1" s="109"/>
    </row>
    <row r="2" spans="1:16362" ht="26.4" customHeight="1" x14ac:dyDescent="0.3">
      <c r="A2" s="16"/>
      <c r="B2" s="17"/>
      <c r="C2" s="18" t="s">
        <v>54</v>
      </c>
      <c r="D2" s="18" t="s">
        <v>55</v>
      </c>
      <c r="E2" s="18" t="s">
        <v>56</v>
      </c>
      <c r="F2" s="18" t="s">
        <v>57</v>
      </c>
      <c r="G2" s="18" t="s">
        <v>58</v>
      </c>
      <c r="H2" s="18" t="s">
        <v>59</v>
      </c>
      <c r="I2" s="18" t="s">
        <v>60</v>
      </c>
      <c r="J2" s="18" t="s">
        <v>61</v>
      </c>
      <c r="K2" s="18" t="s">
        <v>62</v>
      </c>
      <c r="L2" s="18" t="s">
        <v>63</v>
      </c>
      <c r="M2" s="18" t="s">
        <v>64</v>
      </c>
      <c r="N2" s="18" t="s">
        <v>65</v>
      </c>
      <c r="O2" s="18" t="s">
        <v>66</v>
      </c>
    </row>
    <row r="3" spans="1:16362" ht="83.4" customHeight="1" x14ac:dyDescent="0.3">
      <c r="A3" s="45" t="s">
        <v>68</v>
      </c>
      <c r="B3" s="45" t="s">
        <v>69</v>
      </c>
      <c r="C3" s="51" t="s">
        <v>70</v>
      </c>
      <c r="D3" s="51" t="s">
        <v>71</v>
      </c>
      <c r="E3" s="51" t="s">
        <v>72</v>
      </c>
      <c r="F3" s="51" t="s">
        <v>73</v>
      </c>
      <c r="G3" s="51" t="s">
        <v>74</v>
      </c>
      <c r="H3" s="51" t="s">
        <v>75</v>
      </c>
      <c r="I3" s="51" t="s">
        <v>76</v>
      </c>
      <c r="J3" s="51" t="s">
        <v>77</v>
      </c>
      <c r="K3" s="51" t="s">
        <v>78</v>
      </c>
      <c r="L3" s="51" t="s">
        <v>79</v>
      </c>
      <c r="M3" s="51" t="s">
        <v>80</v>
      </c>
      <c r="N3" s="51" t="s">
        <v>371</v>
      </c>
      <c r="O3" s="51" t="s">
        <v>372</v>
      </c>
    </row>
    <row r="4" spans="1:16362" s="97" customFormat="1" ht="13.8" x14ac:dyDescent="0.25">
      <c r="A4" s="19" t="s">
        <v>84</v>
      </c>
      <c r="B4" s="91" t="s">
        <v>85</v>
      </c>
      <c r="C4" s="220">
        <v>59</v>
      </c>
      <c r="D4" s="220">
        <v>55</v>
      </c>
      <c r="E4" s="220">
        <v>56</v>
      </c>
      <c r="F4" s="221">
        <v>1812.470469878092</v>
      </c>
      <c r="G4" s="221">
        <v>1599.8129253394577</v>
      </c>
      <c r="H4" s="221">
        <v>2782.1044324772161</v>
      </c>
      <c r="I4" s="221">
        <v>745.53201562315064</v>
      </c>
      <c r="J4" s="222">
        <v>0.76726726726726713</v>
      </c>
      <c r="K4" s="222">
        <v>0.86020411642056882</v>
      </c>
      <c r="L4" s="221">
        <v>1211.7410344419459</v>
      </c>
      <c r="M4" s="221">
        <v>855.36755118949009</v>
      </c>
      <c r="N4" s="221">
        <v>8449</v>
      </c>
      <c r="O4" s="221">
        <v>12019</v>
      </c>
    </row>
    <row r="5" spans="1:16362" s="97" customFormat="1" ht="13.8" x14ac:dyDescent="0.25">
      <c r="A5" s="183" t="s">
        <v>84</v>
      </c>
      <c r="B5" s="114" t="s">
        <v>86</v>
      </c>
      <c r="C5" s="223">
        <v>54</v>
      </c>
      <c r="D5" s="223">
        <v>56</v>
      </c>
      <c r="E5" s="223">
        <v>52</v>
      </c>
      <c r="F5" s="224">
        <v>2057.3943821818698</v>
      </c>
      <c r="G5" s="224">
        <v>1671.0947605403194</v>
      </c>
      <c r="H5" s="224">
        <v>3737.5514257341465</v>
      </c>
      <c r="I5" s="224">
        <v>1460.2071215775288</v>
      </c>
      <c r="J5" s="225">
        <v>0.75613370657006418</v>
      </c>
      <c r="K5" s="225">
        <v>0.84286472148541114</v>
      </c>
      <c r="L5" s="224">
        <v>991.77188253653003</v>
      </c>
      <c r="M5" s="224">
        <v>543.48134487161303</v>
      </c>
      <c r="N5" s="224">
        <v>7049</v>
      </c>
      <c r="O5" s="224">
        <v>11139</v>
      </c>
    </row>
    <row r="6" spans="1:16362" s="97" customFormat="1" ht="13.8" x14ac:dyDescent="0.25">
      <c r="A6" s="19" t="s">
        <v>87</v>
      </c>
      <c r="B6" s="91" t="s">
        <v>88</v>
      </c>
      <c r="C6" s="223">
        <v>57</v>
      </c>
      <c r="D6" s="223">
        <v>54</v>
      </c>
      <c r="E6" s="223">
        <v>47</v>
      </c>
      <c r="F6" s="224">
        <v>1845.8641494112871</v>
      </c>
      <c r="G6" s="224">
        <v>1442.0799900493012</v>
      </c>
      <c r="H6" s="224">
        <v>2844.6203816483962</v>
      </c>
      <c r="I6" s="224">
        <v>1438.7898700771416</v>
      </c>
      <c r="J6" s="225">
        <v>0.65164930419642064</v>
      </c>
      <c r="K6" s="225">
        <v>1.0392439638838022</v>
      </c>
      <c r="L6" s="224">
        <v>1172.0259845716605</v>
      </c>
      <c r="M6" s="224">
        <v>2439.7482744620384</v>
      </c>
      <c r="N6" s="224">
        <v>49260</v>
      </c>
      <c r="O6" s="224">
        <v>100240</v>
      </c>
    </row>
    <row r="7" spans="1:16362" s="97" customFormat="1" ht="13.8" x14ac:dyDescent="0.25">
      <c r="A7" s="19" t="s">
        <v>89</v>
      </c>
      <c r="B7" s="91" t="s">
        <v>90</v>
      </c>
      <c r="C7" s="223">
        <v>69</v>
      </c>
      <c r="D7" s="223">
        <v>58</v>
      </c>
      <c r="E7" s="223">
        <v>59</v>
      </c>
      <c r="F7" s="224">
        <v>1651.8772646673349</v>
      </c>
      <c r="G7" s="224">
        <v>1568.286849359494</v>
      </c>
      <c r="H7" s="224">
        <v>2461.8379461876493</v>
      </c>
      <c r="I7" s="224">
        <v>430.42170996839104</v>
      </c>
      <c r="J7" s="225">
        <v>0.84591565069798191</v>
      </c>
      <c r="K7" s="225">
        <v>0.80607205914604341</v>
      </c>
      <c r="L7" s="224">
        <v>1626.5708118109628</v>
      </c>
      <c r="M7" s="224">
        <v>302.30899699329274</v>
      </c>
      <c r="N7" s="224">
        <v>51884</v>
      </c>
      <c r="O7" s="224">
        <v>125451</v>
      </c>
    </row>
    <row r="8" spans="1:16362" s="97" customFormat="1" ht="13.8" x14ac:dyDescent="0.25">
      <c r="A8" s="19" t="s">
        <v>91</v>
      </c>
      <c r="B8" s="91" t="s">
        <v>92</v>
      </c>
      <c r="C8" s="223">
        <v>50</v>
      </c>
      <c r="D8" s="223">
        <v>47</v>
      </c>
      <c r="E8" s="223">
        <v>47</v>
      </c>
      <c r="F8" s="224">
        <v>1548.183679057986</v>
      </c>
      <c r="G8" s="224">
        <v>1497.260566009558</v>
      </c>
      <c r="H8" s="224">
        <v>2309.1811802560414</v>
      </c>
      <c r="I8" s="224">
        <v>334.69086739234615</v>
      </c>
      <c r="J8" s="225">
        <v>0.40663109902316874</v>
      </c>
      <c r="K8" s="225">
        <v>1.26673222025137</v>
      </c>
      <c r="L8" s="224">
        <v>930.07297870883826</v>
      </c>
      <c r="M8" s="224">
        <v>232.52854795645922</v>
      </c>
      <c r="N8" s="224">
        <v>29214</v>
      </c>
      <c r="O8" s="224">
        <v>31610</v>
      </c>
    </row>
    <row r="9" spans="1:16362" s="97" customFormat="1" ht="13.8" x14ac:dyDescent="0.25">
      <c r="A9" s="19" t="s">
        <v>91</v>
      </c>
      <c r="B9" s="91" t="s">
        <v>93</v>
      </c>
      <c r="C9" s="223">
        <v>54</v>
      </c>
      <c r="D9" s="223">
        <v>53</v>
      </c>
      <c r="E9" s="223">
        <v>52</v>
      </c>
      <c r="F9" s="224">
        <v>1982.6416684221613</v>
      </c>
      <c r="G9" s="224">
        <v>1643.1558720470216</v>
      </c>
      <c r="H9" s="224">
        <v>2721.6768485359175</v>
      </c>
      <c r="I9" s="224">
        <v>975.47925005266484</v>
      </c>
      <c r="J9" s="225">
        <v>1.4340316469801648</v>
      </c>
      <c r="K9" s="225">
        <v>1.2390660941402591</v>
      </c>
      <c r="L9" s="224">
        <v>723.48851906467246</v>
      </c>
      <c r="M9" s="224">
        <v>853.71813777122395</v>
      </c>
      <c r="N9" s="224">
        <v>23735</v>
      </c>
      <c r="O9" s="224">
        <v>45912</v>
      </c>
    </row>
    <row r="10" spans="1:16362" s="97" customFormat="1" ht="13.8" x14ac:dyDescent="0.25">
      <c r="A10" s="19" t="s">
        <v>89</v>
      </c>
      <c r="B10" s="91" t="s">
        <v>94</v>
      </c>
      <c r="C10" s="223">
        <v>63</v>
      </c>
      <c r="D10" s="223">
        <v>52</v>
      </c>
      <c r="E10" s="223">
        <v>52</v>
      </c>
      <c r="F10" s="224">
        <v>1818.5687061752301</v>
      </c>
      <c r="G10" s="224">
        <v>1829.3649574515593</v>
      </c>
      <c r="H10" s="224">
        <v>2190.3156204043057</v>
      </c>
      <c r="I10" s="224">
        <v>439.89625867275203</v>
      </c>
      <c r="J10" s="225">
        <v>0.8270976723595288</v>
      </c>
      <c r="K10" s="225">
        <v>0.89571739272728823</v>
      </c>
      <c r="L10" s="224">
        <v>776.82735172763523</v>
      </c>
      <c r="M10" s="224">
        <v>453.57836018717006</v>
      </c>
      <c r="N10" s="224">
        <v>43383</v>
      </c>
      <c r="O10" s="224">
        <v>99914</v>
      </c>
    </row>
    <row r="11" spans="1:16362" s="97" customFormat="1" ht="13.8" x14ac:dyDescent="0.25">
      <c r="A11" s="183" t="s">
        <v>84</v>
      </c>
      <c r="B11" s="114" t="s">
        <v>95</v>
      </c>
      <c r="C11" s="223">
        <v>55</v>
      </c>
      <c r="D11" s="223">
        <v>52</v>
      </c>
      <c r="E11" s="223">
        <v>52</v>
      </c>
      <c r="F11" s="224">
        <v>1879.2597319719209</v>
      </c>
      <c r="G11" s="224">
        <v>1555</v>
      </c>
      <c r="H11" s="224">
        <v>4166.6879387364388</v>
      </c>
      <c r="I11" s="224">
        <v>786.98149329929799</v>
      </c>
      <c r="J11" s="225">
        <v>0.45046728971962618</v>
      </c>
      <c r="K11" s="225">
        <v>0.64045878854857752</v>
      </c>
      <c r="L11" s="224">
        <v>2536.4390555201021</v>
      </c>
      <c r="M11" s="224">
        <v>-236.50287172941927</v>
      </c>
      <c r="N11" s="224">
        <v>7835</v>
      </c>
      <c r="O11" s="224">
        <v>13603</v>
      </c>
    </row>
    <row r="12" spans="1:16362" s="97" customFormat="1" ht="13.8" x14ac:dyDescent="0.25">
      <c r="A12" s="19" t="s">
        <v>89</v>
      </c>
      <c r="B12" s="91" t="s">
        <v>96</v>
      </c>
      <c r="C12" s="223">
        <v>73</v>
      </c>
      <c r="D12" s="223">
        <v>62</v>
      </c>
      <c r="E12" s="223">
        <v>62</v>
      </c>
      <c r="F12" s="224">
        <v>2070.2978045666114</v>
      </c>
      <c r="G12" s="224">
        <v>2076.1848500847682</v>
      </c>
      <c r="H12" s="224">
        <v>2441.9699861326599</v>
      </c>
      <c r="I12" s="224">
        <v>749.193360152678</v>
      </c>
      <c r="J12" s="225">
        <v>1.1512571647723311</v>
      </c>
      <c r="K12" s="225">
        <v>1.0988860487265131</v>
      </c>
      <c r="L12" s="224">
        <v>1366.0428651847376</v>
      </c>
      <c r="M12" s="224">
        <v>413.39777298751937</v>
      </c>
      <c r="N12" s="224">
        <v>72833</v>
      </c>
      <c r="O12" s="224">
        <v>172551</v>
      </c>
    </row>
    <row r="13" spans="1:16362" s="97" customFormat="1" ht="13.8" x14ac:dyDescent="0.25">
      <c r="A13" s="19" t="s">
        <v>97</v>
      </c>
      <c r="B13" s="91" t="s">
        <v>98</v>
      </c>
      <c r="C13" s="223">
        <v>61</v>
      </c>
      <c r="D13" s="223">
        <v>54</v>
      </c>
      <c r="E13" s="223">
        <v>58</v>
      </c>
      <c r="F13" s="224">
        <v>1741.8778432465431</v>
      </c>
      <c r="G13" s="224">
        <v>1468.9101411305344</v>
      </c>
      <c r="H13" s="224">
        <v>2287.5989595774608</v>
      </c>
      <c r="I13" s="224">
        <v>677.44164875122749</v>
      </c>
      <c r="J13" s="225">
        <v>0.52820610985561256</v>
      </c>
      <c r="K13" s="225">
        <v>0.76017572836150138</v>
      </c>
      <c r="L13" s="224">
        <v>1194.9698489794835</v>
      </c>
      <c r="M13" s="224">
        <v>416.97985508400353</v>
      </c>
      <c r="N13" s="224">
        <v>75354</v>
      </c>
      <c r="O13" s="224">
        <v>197637</v>
      </c>
    </row>
    <row r="14" spans="1:16362" s="97" customFormat="1" ht="13.8" x14ac:dyDescent="0.25">
      <c r="A14" s="183" t="s">
        <v>84</v>
      </c>
      <c r="B14" s="114" t="s">
        <v>99</v>
      </c>
      <c r="C14" s="223">
        <v>51</v>
      </c>
      <c r="D14" s="223">
        <v>50</v>
      </c>
      <c r="E14" s="223">
        <v>51</v>
      </c>
      <c r="F14" s="224">
        <v>1848.2843992248063</v>
      </c>
      <c r="G14" s="224">
        <v>1274.2091504854368</v>
      </c>
      <c r="H14" s="224">
        <v>3659.8585271317829</v>
      </c>
      <c r="I14" s="224">
        <v>953.73869509043925</v>
      </c>
      <c r="J14" s="225">
        <v>0.46463217461600648</v>
      </c>
      <c r="K14" s="225">
        <v>0.70276032315978454</v>
      </c>
      <c r="L14" s="224">
        <v>1983.1270994832041</v>
      </c>
      <c r="M14" s="224">
        <v>791.6766795865633</v>
      </c>
      <c r="N14" s="224">
        <v>6192</v>
      </c>
      <c r="O14" s="224">
        <v>6084</v>
      </c>
    </row>
    <row r="15" spans="1:16362" s="97" customFormat="1" ht="13.8" x14ac:dyDescent="0.25">
      <c r="A15" s="19" t="s">
        <v>91</v>
      </c>
      <c r="B15" s="91" t="s">
        <v>100</v>
      </c>
      <c r="C15" s="223">
        <v>54</v>
      </c>
      <c r="D15" s="223">
        <v>53</v>
      </c>
      <c r="E15" s="223">
        <v>56</v>
      </c>
      <c r="F15" s="224">
        <v>1778.4269193819944</v>
      </c>
      <c r="G15" s="224">
        <v>1552.6377189341188</v>
      </c>
      <c r="H15" s="224">
        <v>3569.6246409824698</v>
      </c>
      <c r="I15" s="224">
        <v>1033.2276913934832</v>
      </c>
      <c r="J15" s="225">
        <v>1.3641080869394948</v>
      </c>
      <c r="K15" s="225">
        <v>0.95714764609406466</v>
      </c>
      <c r="L15" s="224">
        <v>1046.5979994057641</v>
      </c>
      <c r="M15" s="224">
        <v>108.20045558086561</v>
      </c>
      <c r="N15" s="224">
        <v>20194</v>
      </c>
      <c r="O15" s="224">
        <v>36889</v>
      </c>
    </row>
    <row r="16" spans="1:16362" s="97" customFormat="1" ht="13.8" x14ac:dyDescent="0.25">
      <c r="A16" s="19" t="s">
        <v>97</v>
      </c>
      <c r="B16" s="91" t="s">
        <v>101</v>
      </c>
      <c r="C16" s="223">
        <v>61</v>
      </c>
      <c r="D16" s="223">
        <v>55</v>
      </c>
      <c r="E16" s="223">
        <v>56</v>
      </c>
      <c r="F16" s="224">
        <v>1870.8103225806451</v>
      </c>
      <c r="G16" s="224">
        <v>1738.6225705527288</v>
      </c>
      <c r="H16" s="224">
        <v>2619.7475455820477</v>
      </c>
      <c r="I16" s="224">
        <v>1559.1304347826087</v>
      </c>
      <c r="J16" s="225">
        <v>0.50124601279135061</v>
      </c>
      <c r="K16" s="225">
        <v>0.68588482990913913</v>
      </c>
      <c r="L16" s="224">
        <v>2342.1879382889201</v>
      </c>
      <c r="M16" s="224">
        <v>1592.0336605890602</v>
      </c>
      <c r="N16" s="224">
        <v>35650</v>
      </c>
      <c r="O16" s="224">
        <v>87034</v>
      </c>
    </row>
    <row r="17" spans="1:15" s="97" customFormat="1" ht="13.8" x14ac:dyDescent="0.25">
      <c r="A17" s="19" t="s">
        <v>97</v>
      </c>
      <c r="B17" s="91" t="s">
        <v>102</v>
      </c>
      <c r="C17" s="223">
        <v>62</v>
      </c>
      <c r="D17" s="223">
        <v>56</v>
      </c>
      <c r="E17" s="223">
        <v>56</v>
      </c>
      <c r="F17" s="224">
        <v>1689.6361474435196</v>
      </c>
      <c r="G17" s="224">
        <v>1613.6655562401445</v>
      </c>
      <c r="H17" s="224">
        <v>2212.1854934601665</v>
      </c>
      <c r="I17" s="224">
        <v>789.8216409036861</v>
      </c>
      <c r="J17" s="225">
        <v>0.61579559496983349</v>
      </c>
      <c r="K17" s="225">
        <v>0.73744964077422226</v>
      </c>
      <c r="L17" s="224">
        <v>1069.2984542211652</v>
      </c>
      <c r="M17" s="224">
        <v>1059.7859690844234</v>
      </c>
      <c r="N17" s="224">
        <v>105125</v>
      </c>
      <c r="O17" s="224">
        <v>283215</v>
      </c>
    </row>
    <row r="18" spans="1:15" s="97" customFormat="1" ht="13.8" x14ac:dyDescent="0.25">
      <c r="A18" s="183" t="s">
        <v>84</v>
      </c>
      <c r="B18" s="114" t="s">
        <v>103</v>
      </c>
      <c r="C18" s="223">
        <v>64</v>
      </c>
      <c r="D18" s="223">
        <v>61</v>
      </c>
      <c r="E18" s="223">
        <v>59</v>
      </c>
      <c r="F18" s="224">
        <v>1494.0528370957902</v>
      </c>
      <c r="G18" s="224">
        <v>1346.8062228826152</v>
      </c>
      <c r="H18" s="224">
        <v>3523.6256253813299</v>
      </c>
      <c r="I18" s="224">
        <v>852.69078706528376</v>
      </c>
      <c r="J18" s="225">
        <v>0.64321653391900169</v>
      </c>
      <c r="K18" s="225">
        <v>1.1523794477973928</v>
      </c>
      <c r="L18" s="224">
        <v>1468.7188529591215</v>
      </c>
      <c r="M18" s="224">
        <v>115.69347162904209</v>
      </c>
      <c r="N18" s="224">
        <v>8195</v>
      </c>
      <c r="O18" s="224">
        <v>12609</v>
      </c>
    </row>
    <row r="19" spans="1:15" s="97" customFormat="1" ht="13.8" x14ac:dyDescent="0.25">
      <c r="A19" s="19" t="s">
        <v>91</v>
      </c>
      <c r="B19" s="91" t="s">
        <v>373</v>
      </c>
      <c r="C19" s="223">
        <v>53</v>
      </c>
      <c r="D19" s="223">
        <v>51</v>
      </c>
      <c r="E19" s="223">
        <v>50</v>
      </c>
      <c r="F19" s="224">
        <v>1789.4546586480312</v>
      </c>
      <c r="G19" s="226">
        <v>1646.8286268522675</v>
      </c>
      <c r="H19" s="224">
        <v>2882.1454387851095</v>
      </c>
      <c r="I19" s="224">
        <v>1269.1097977422387</v>
      </c>
      <c r="J19" s="225">
        <v>1.0216700926067943</v>
      </c>
      <c r="K19" s="225">
        <v>1.0091976227190007</v>
      </c>
      <c r="L19" s="224">
        <v>1163.3279861577728</v>
      </c>
      <c r="M19" s="224">
        <v>769.92794113694401</v>
      </c>
      <c r="N19" s="224">
        <v>14882</v>
      </c>
      <c r="O19" s="224">
        <v>20504</v>
      </c>
    </row>
    <row r="20" spans="1:15" s="97" customFormat="1" ht="13.8" x14ac:dyDescent="0.25">
      <c r="A20" s="19" t="s">
        <v>91</v>
      </c>
      <c r="B20" s="91" t="s">
        <v>105</v>
      </c>
      <c r="C20" s="223">
        <v>65</v>
      </c>
      <c r="D20" s="223">
        <v>63</v>
      </c>
      <c r="E20" s="223">
        <v>67</v>
      </c>
      <c r="F20" s="224">
        <v>1954.8458275862065</v>
      </c>
      <c r="G20" s="226">
        <v>1061</v>
      </c>
      <c r="H20" s="224">
        <v>4270</v>
      </c>
      <c r="I20" s="224">
        <v>1062.48693834901</v>
      </c>
      <c r="J20" s="225">
        <v>0.72446262126688221</v>
      </c>
      <c r="K20" s="225">
        <v>0.80622073578595321</v>
      </c>
      <c r="L20" s="224">
        <v>1753.9184952978101</v>
      </c>
      <c r="M20" s="224">
        <v>455.48589341692798</v>
      </c>
      <c r="N20" s="224">
        <v>9570</v>
      </c>
      <c r="O20" s="224">
        <v>15920</v>
      </c>
    </row>
    <row r="21" spans="1:15" s="97" customFormat="1" ht="13.8" x14ac:dyDescent="0.25">
      <c r="A21" s="19" t="s">
        <v>89</v>
      </c>
      <c r="B21" s="91" t="s">
        <v>106</v>
      </c>
      <c r="C21" s="223">
        <v>69</v>
      </c>
      <c r="D21" s="223">
        <v>67</v>
      </c>
      <c r="E21" s="223">
        <v>67</v>
      </c>
      <c r="F21" s="224">
        <v>1602.6310495692571</v>
      </c>
      <c r="G21" s="224">
        <v>1381.2793236651717</v>
      </c>
      <c r="H21" s="224">
        <v>2289.5392178972534</v>
      </c>
      <c r="I21" s="224">
        <v>503.76597056214575</v>
      </c>
      <c r="J21" s="225">
        <v>0.60274663736682954</v>
      </c>
      <c r="K21" s="225">
        <v>0.72375778601716212</v>
      </c>
      <c r="L21" s="224">
        <v>572.65684903703038</v>
      </c>
      <c r="M21" s="224">
        <v>82.994316900455544</v>
      </c>
      <c r="N21" s="224">
        <v>66513</v>
      </c>
      <c r="O21" s="224">
        <v>148675</v>
      </c>
    </row>
    <row r="22" spans="1:15" s="97" customFormat="1" ht="13.8" x14ac:dyDescent="0.25">
      <c r="A22" s="19" t="s">
        <v>91</v>
      </c>
      <c r="B22" s="91" t="s">
        <v>107</v>
      </c>
      <c r="C22" s="223">
        <v>54</v>
      </c>
      <c r="D22" s="223">
        <v>51</v>
      </c>
      <c r="E22" s="223">
        <v>52</v>
      </c>
      <c r="F22" s="224">
        <v>1573.9175829553983</v>
      </c>
      <c r="G22" s="224">
        <v>1459.7603401623503</v>
      </c>
      <c r="H22" s="224">
        <v>2817.4818101732521</v>
      </c>
      <c r="I22" s="224">
        <v>1490.3912036281772</v>
      </c>
      <c r="J22" s="225">
        <v>1.2952945907902675</v>
      </c>
      <c r="K22" s="225">
        <v>1.1894349845201238</v>
      </c>
      <c r="L22" s="224">
        <v>1152.2398773206303</v>
      </c>
      <c r="M22" s="224">
        <v>527.32552448693264</v>
      </c>
      <c r="N22" s="224">
        <v>30649</v>
      </c>
      <c r="O22" s="224">
        <v>43678</v>
      </c>
    </row>
    <row r="23" spans="1:15" s="97" customFormat="1" ht="13.8" x14ac:dyDescent="0.25">
      <c r="A23" s="19" t="s">
        <v>97</v>
      </c>
      <c r="B23" s="91" t="s">
        <v>108</v>
      </c>
      <c r="C23" s="223">
        <v>62</v>
      </c>
      <c r="D23" s="223">
        <v>59</v>
      </c>
      <c r="E23" s="223">
        <v>59</v>
      </c>
      <c r="F23" s="224">
        <v>1679.6270810028295</v>
      </c>
      <c r="G23" s="224">
        <v>1399.1206323616502</v>
      </c>
      <c r="H23" s="224">
        <v>2354.5107587023754</v>
      </c>
      <c r="I23" s="224">
        <v>667.05599789432119</v>
      </c>
      <c r="J23" s="225">
        <v>0.93657230978157147</v>
      </c>
      <c r="K23" s="225">
        <v>0.9572431262998623</v>
      </c>
      <c r="L23" s="224">
        <v>1090.0177666644734</v>
      </c>
      <c r="M23" s="224">
        <v>82.647891031124558</v>
      </c>
      <c r="N23" s="224">
        <v>60788</v>
      </c>
      <c r="O23" s="224">
        <v>134899</v>
      </c>
    </row>
    <row r="24" spans="1:15" s="97" customFormat="1" ht="13.8" x14ac:dyDescent="0.25">
      <c r="A24" s="183" t="s">
        <v>84</v>
      </c>
      <c r="B24" s="114" t="s">
        <v>109</v>
      </c>
      <c r="C24" s="223">
        <v>68</v>
      </c>
      <c r="D24" s="223">
        <v>64</v>
      </c>
      <c r="E24" s="223">
        <v>65</v>
      </c>
      <c r="F24" s="224">
        <v>1616.8808459934464</v>
      </c>
      <c r="G24" s="224">
        <v>1409.9924778761062</v>
      </c>
      <c r="H24" s="224">
        <v>3609.2476913911232</v>
      </c>
      <c r="I24" s="224">
        <v>1477.1736669645518</v>
      </c>
      <c r="J24" s="225">
        <v>1.3956917362623373</v>
      </c>
      <c r="K24" s="225">
        <v>1.1988820843486667</v>
      </c>
      <c r="L24" s="224">
        <v>890.96276437295205</v>
      </c>
      <c r="M24" s="224">
        <v>752.79222520107237</v>
      </c>
      <c r="N24" s="224">
        <v>6714</v>
      </c>
      <c r="O24" s="224">
        <v>10142</v>
      </c>
    </row>
    <row r="25" spans="1:15" s="97" customFormat="1" ht="13.8" x14ac:dyDescent="0.25">
      <c r="A25" s="19" t="s">
        <v>89</v>
      </c>
      <c r="B25" s="79" t="s">
        <v>110</v>
      </c>
      <c r="C25" s="223">
        <v>71</v>
      </c>
      <c r="D25" s="223">
        <v>57</v>
      </c>
      <c r="E25" s="223">
        <v>56</v>
      </c>
      <c r="F25" s="224">
        <v>1463.1670254120218</v>
      </c>
      <c r="G25" s="224">
        <v>1415.6128157314799</v>
      </c>
      <c r="H25" s="224">
        <v>2149.5646866064831</v>
      </c>
      <c r="I25" s="224">
        <v>593.79316991679252</v>
      </c>
      <c r="J25" s="225">
        <v>0.87583914488691916</v>
      </c>
      <c r="K25" s="225">
        <v>0.90872502515452058</v>
      </c>
      <c r="L25" s="224">
        <v>838.99829729816554</v>
      </c>
      <c r="M25" s="224">
        <v>265.8624345423587</v>
      </c>
      <c r="N25" s="224">
        <v>62254</v>
      </c>
      <c r="O25" s="224">
        <v>144009</v>
      </c>
    </row>
    <row r="26" spans="1:15" s="97" customFormat="1" ht="13.8" x14ac:dyDescent="0.25">
      <c r="A26" s="19" t="s">
        <v>91</v>
      </c>
      <c r="B26" s="91" t="s">
        <v>111</v>
      </c>
      <c r="C26" s="223">
        <v>56</v>
      </c>
      <c r="D26" s="223">
        <v>56</v>
      </c>
      <c r="E26" s="223">
        <v>56</v>
      </c>
      <c r="F26" s="224">
        <v>1809.986082065335</v>
      </c>
      <c r="G26" s="224">
        <v>1157.6114610851453</v>
      </c>
      <c r="H26" s="224">
        <v>4110.478113506887</v>
      </c>
      <c r="I26" s="224">
        <v>658.54186197447177</v>
      </c>
      <c r="J26" s="225">
        <v>0.47775992403420586</v>
      </c>
      <c r="K26" s="225">
        <v>0.69076802251176728</v>
      </c>
      <c r="L26" s="224">
        <v>2546.4772481430737</v>
      </c>
      <c r="M26" s="224">
        <v>-250.0901420638927</v>
      </c>
      <c r="N26" s="224">
        <v>13867</v>
      </c>
      <c r="O26" s="224">
        <v>19355</v>
      </c>
    </row>
    <row r="27" spans="1:15" s="97" customFormat="1" ht="13.8" x14ac:dyDescent="0.25">
      <c r="A27" s="183" t="s">
        <v>84</v>
      </c>
      <c r="B27" s="114" t="s">
        <v>112</v>
      </c>
      <c r="C27" s="223">
        <v>54</v>
      </c>
      <c r="D27" s="223">
        <v>47</v>
      </c>
      <c r="E27" s="223">
        <v>44</v>
      </c>
      <c r="F27" s="224">
        <v>1741.6017080745341</v>
      </c>
      <c r="G27" s="224">
        <v>1646.6492121786519</v>
      </c>
      <c r="H27" s="224">
        <v>3820.1669254658386</v>
      </c>
      <c r="I27" s="224">
        <v>1095.2568905279504</v>
      </c>
      <c r="J27" s="225">
        <v>0.63997876582842939</v>
      </c>
      <c r="K27" s="225">
        <v>0.76726522382893347</v>
      </c>
      <c r="L27" s="224">
        <v>1348.3126940993789</v>
      </c>
      <c r="M27" s="224">
        <v>734.5056288819876</v>
      </c>
      <c r="N27" s="224">
        <v>10304</v>
      </c>
      <c r="O27" s="224">
        <v>20538</v>
      </c>
    </row>
    <row r="28" spans="1:15" s="97" customFormat="1" ht="13.8" x14ac:dyDescent="0.25">
      <c r="A28" s="19" t="s">
        <v>87</v>
      </c>
      <c r="B28" s="91" t="s">
        <v>113</v>
      </c>
      <c r="C28" s="223">
        <v>60</v>
      </c>
      <c r="D28" s="223">
        <v>56</v>
      </c>
      <c r="E28" s="223">
        <v>52</v>
      </c>
      <c r="F28" s="224">
        <v>1682.4426800165079</v>
      </c>
      <c r="G28" s="224">
        <v>1434.7997121280832</v>
      </c>
      <c r="H28" s="224">
        <v>3083.8850908829913</v>
      </c>
      <c r="I28" s="224">
        <v>744.09215696829415</v>
      </c>
      <c r="J28" s="225">
        <v>0.74255061638368369</v>
      </c>
      <c r="K28" s="225">
        <v>0.82728518748677404</v>
      </c>
      <c r="L28" s="224">
        <v>1461.4487448637203</v>
      </c>
      <c r="M28" s="224">
        <v>188.36913028655505</v>
      </c>
      <c r="N28" s="224">
        <v>55731</v>
      </c>
      <c r="O28" s="224">
        <v>107051</v>
      </c>
    </row>
    <row r="29" spans="1:15" s="97" customFormat="1" ht="13.8" x14ac:dyDescent="0.25">
      <c r="A29" s="19" t="s">
        <v>97</v>
      </c>
      <c r="B29" s="91" t="s">
        <v>114</v>
      </c>
      <c r="C29" s="223">
        <v>65</v>
      </c>
      <c r="D29" s="223">
        <v>61</v>
      </c>
      <c r="E29" s="223">
        <v>61</v>
      </c>
      <c r="F29" s="224">
        <v>1792.7850393063957</v>
      </c>
      <c r="G29" s="224">
        <v>1133.1601791931578</v>
      </c>
      <c r="H29" s="224">
        <v>2608.6184368024328</v>
      </c>
      <c r="I29" s="224">
        <v>627.13542104752355</v>
      </c>
      <c r="J29" s="225">
        <v>0.45801435784159039</v>
      </c>
      <c r="K29" s="225">
        <v>0.51544514301384003</v>
      </c>
      <c r="L29" s="224">
        <v>1910.4851185662062</v>
      </c>
      <c r="M29" s="224">
        <v>787.18385040923943</v>
      </c>
      <c r="N29" s="224">
        <v>61822</v>
      </c>
      <c r="O29" s="224">
        <v>149466</v>
      </c>
    </row>
    <row r="30" spans="1:15" s="97" customFormat="1" ht="13.8" x14ac:dyDescent="0.25">
      <c r="A30" s="19" t="s">
        <v>87</v>
      </c>
      <c r="B30" s="91" t="s">
        <v>115</v>
      </c>
      <c r="C30" s="223">
        <v>66</v>
      </c>
      <c r="D30" s="223">
        <v>60</v>
      </c>
      <c r="E30" s="223">
        <v>54</v>
      </c>
      <c r="F30" s="224">
        <v>1623.3077830925333</v>
      </c>
      <c r="G30" s="224">
        <v>1375.0364957859738</v>
      </c>
      <c r="H30" s="224">
        <v>2612.5721730904806</v>
      </c>
      <c r="I30" s="224">
        <v>952.47429433234868</v>
      </c>
      <c r="J30" s="225">
        <v>0.48494556071450295</v>
      </c>
      <c r="K30" s="225">
        <v>0.69598776104883864</v>
      </c>
      <c r="L30" s="224">
        <v>1210.7677342780905</v>
      </c>
      <c r="M30" s="224">
        <v>680.9570129487671</v>
      </c>
      <c r="N30" s="224">
        <v>112057</v>
      </c>
      <c r="O30" s="224">
        <v>224906</v>
      </c>
    </row>
    <row r="31" spans="1:15" s="97" customFormat="1" ht="13.8" x14ac:dyDescent="0.25">
      <c r="A31" s="19" t="s">
        <v>87</v>
      </c>
      <c r="B31" s="91" t="s">
        <v>116</v>
      </c>
      <c r="C31" s="223">
        <v>57</v>
      </c>
      <c r="D31" s="223">
        <v>56</v>
      </c>
      <c r="E31" s="223">
        <v>58</v>
      </c>
      <c r="F31" s="224">
        <v>2113.2404824227165</v>
      </c>
      <c r="G31" s="224">
        <v>1747.6993604274612</v>
      </c>
      <c r="H31" s="224">
        <v>4208.1670256121397</v>
      </c>
      <c r="I31" s="224">
        <v>909.91517842351152</v>
      </c>
      <c r="J31" s="225">
        <v>0.71851393997988267</v>
      </c>
      <c r="K31" s="225">
        <v>0.85090184919052692</v>
      </c>
      <c r="L31" s="224">
        <v>1319.7441105331168</v>
      </c>
      <c r="M31" s="224">
        <v>191.83864020410192</v>
      </c>
      <c r="N31" s="224">
        <v>30181</v>
      </c>
      <c r="O31" s="224">
        <v>63131</v>
      </c>
    </row>
    <row r="32" spans="1:15" s="97" customFormat="1" ht="13.8" x14ac:dyDescent="0.25">
      <c r="A32" s="183" t="s">
        <v>84</v>
      </c>
      <c r="B32" s="114" t="s">
        <v>117</v>
      </c>
      <c r="C32" s="223">
        <v>48</v>
      </c>
      <c r="D32" s="223">
        <v>47</v>
      </c>
      <c r="E32" s="223">
        <v>43</v>
      </c>
      <c r="F32" s="224">
        <v>1576.6974302293452</v>
      </c>
      <c r="G32" s="224">
        <v>1455.6185101580136</v>
      </c>
      <c r="H32" s="224">
        <v>2500.8911301464491</v>
      </c>
      <c r="I32" s="224">
        <v>811.24297688127479</v>
      </c>
      <c r="J32" s="225">
        <v>1.0493142245534426</v>
      </c>
      <c r="K32" s="225">
        <v>1.0275133403234793</v>
      </c>
      <c r="L32" s="224">
        <v>867.49949341438708</v>
      </c>
      <c r="M32" s="224">
        <v>480.61038961038963</v>
      </c>
      <c r="N32" s="224">
        <v>10857</v>
      </c>
      <c r="O32" s="224">
        <v>14885</v>
      </c>
    </row>
    <row r="33" spans="1:15" s="97" customFormat="1" ht="13.8" x14ac:dyDescent="0.25">
      <c r="A33" s="183" t="s">
        <v>84</v>
      </c>
      <c r="B33" s="114" t="s">
        <v>118</v>
      </c>
      <c r="C33" s="223">
        <v>64</v>
      </c>
      <c r="D33" s="223">
        <v>59</v>
      </c>
      <c r="E33" s="223">
        <v>59</v>
      </c>
      <c r="F33" s="224">
        <v>1421.7751317587351</v>
      </c>
      <c r="G33" s="224">
        <v>978.98165810711669</v>
      </c>
      <c r="H33" s="224">
        <v>3272.1052117899667</v>
      </c>
      <c r="I33" s="224">
        <v>945.97150107358971</v>
      </c>
      <c r="J33" s="225">
        <v>0.71787329300172475</v>
      </c>
      <c r="K33" s="225">
        <v>0.82191650915987735</v>
      </c>
      <c r="L33" s="224">
        <v>495.7643958617997</v>
      </c>
      <c r="M33" s="224">
        <v>391.58793675580716</v>
      </c>
      <c r="N33" s="224">
        <v>5123</v>
      </c>
      <c r="O33" s="224">
        <v>5642</v>
      </c>
    </row>
    <row r="34" spans="1:15" s="97" customFormat="1" ht="13.8" x14ac:dyDescent="0.25">
      <c r="A34" s="19" t="s">
        <v>89</v>
      </c>
      <c r="B34" s="91" t="s">
        <v>119</v>
      </c>
      <c r="C34" s="223">
        <v>68</v>
      </c>
      <c r="D34" s="223">
        <v>65</v>
      </c>
      <c r="E34" s="223">
        <v>64</v>
      </c>
      <c r="F34" s="224">
        <v>2251.0946278220699</v>
      </c>
      <c r="G34" s="224">
        <v>1513.2960402936292</v>
      </c>
      <c r="H34" s="224">
        <v>2722.7158718923083</v>
      </c>
      <c r="I34" s="224">
        <v>578.24523756302312</v>
      </c>
      <c r="J34" s="225">
        <v>0.83409998878420821</v>
      </c>
      <c r="K34" s="225">
        <v>0.90196931941169711</v>
      </c>
      <c r="L34" s="224">
        <v>1175.9183369346547</v>
      </c>
      <c r="M34" s="224">
        <v>296.48346819660736</v>
      </c>
      <c r="N34" s="224">
        <v>40263</v>
      </c>
      <c r="O34" s="224">
        <v>91118</v>
      </c>
    </row>
    <row r="35" spans="1:15" s="97" customFormat="1" ht="13.8" x14ac:dyDescent="0.25">
      <c r="A35" s="19" t="s">
        <v>87</v>
      </c>
      <c r="B35" s="91" t="s">
        <v>120</v>
      </c>
      <c r="C35" s="223">
        <v>62</v>
      </c>
      <c r="D35" s="223">
        <v>58</v>
      </c>
      <c r="E35" s="223">
        <v>58</v>
      </c>
      <c r="F35" s="224">
        <v>1855.7055276381909</v>
      </c>
      <c r="G35" s="224">
        <v>1626.1306636155607</v>
      </c>
      <c r="H35" s="224">
        <v>3461.7252931323283</v>
      </c>
      <c r="I35" s="224">
        <v>1780.5695142378559</v>
      </c>
      <c r="J35" s="225">
        <v>0.82818997592471</v>
      </c>
      <c r="K35" s="225">
        <v>0.7969279308155941</v>
      </c>
      <c r="L35" s="224">
        <v>1309.6314907872697</v>
      </c>
      <c r="M35" s="224">
        <v>714.23785594639867</v>
      </c>
      <c r="N35" s="224">
        <v>11940</v>
      </c>
      <c r="O35" s="224">
        <v>19691</v>
      </c>
    </row>
    <row r="36" spans="1:15" s="97" customFormat="1" ht="13.8" x14ac:dyDescent="0.25">
      <c r="A36" s="19" t="s">
        <v>97</v>
      </c>
      <c r="B36" s="91" t="s">
        <v>121</v>
      </c>
      <c r="C36" s="223">
        <v>62</v>
      </c>
      <c r="D36" s="223">
        <v>66</v>
      </c>
      <c r="E36" s="223">
        <v>64</v>
      </c>
      <c r="F36" s="224">
        <v>1702.3471675888154</v>
      </c>
      <c r="G36" s="224">
        <v>1424.8937356145934</v>
      </c>
      <c r="H36" s="224">
        <v>2753.4967578652918</v>
      </c>
      <c r="I36" s="224">
        <v>639.287908121643</v>
      </c>
      <c r="J36" s="225">
        <v>0.34484456686354242</v>
      </c>
      <c r="K36" s="225">
        <v>0.51535133744354744</v>
      </c>
      <c r="L36" s="224">
        <v>1750.842668303681</v>
      </c>
      <c r="M36" s="224">
        <v>1270.3175692958011</v>
      </c>
      <c r="N36" s="224">
        <v>74283</v>
      </c>
      <c r="O36" s="224">
        <v>188669</v>
      </c>
    </row>
    <row r="37" spans="1:15" s="97" customFormat="1" ht="13.8" x14ac:dyDescent="0.25">
      <c r="A37" s="183" t="s">
        <v>84</v>
      </c>
      <c r="B37" s="114" t="s">
        <v>122</v>
      </c>
      <c r="C37" s="223">
        <v>61</v>
      </c>
      <c r="D37" s="223">
        <v>59</v>
      </c>
      <c r="E37" s="223">
        <v>61</v>
      </c>
      <c r="F37" s="224">
        <v>1663.9609497408701</v>
      </c>
      <c r="G37" s="224">
        <v>1535.2002442002442</v>
      </c>
      <c r="H37" s="224">
        <v>3175.4819139447991</v>
      </c>
      <c r="I37" s="224">
        <v>1593.8491020850911</v>
      </c>
      <c r="J37" s="225">
        <v>0.5586035710425088</v>
      </c>
      <c r="K37" s="225">
        <v>0.68384722528368935</v>
      </c>
      <c r="L37" s="224">
        <v>1338.9235699650476</v>
      </c>
      <c r="M37" s="224">
        <v>-83.480776184162949</v>
      </c>
      <c r="N37" s="224">
        <v>8297</v>
      </c>
      <c r="O37" s="224">
        <v>15341</v>
      </c>
    </row>
    <row r="38" spans="1:15" s="97" customFormat="1" ht="13.8" x14ac:dyDescent="0.25">
      <c r="A38" s="19" t="s">
        <v>89</v>
      </c>
      <c r="B38" s="91" t="s">
        <v>123</v>
      </c>
      <c r="C38" s="223">
        <v>68</v>
      </c>
      <c r="D38" s="223">
        <v>59</v>
      </c>
      <c r="E38" s="223">
        <v>60</v>
      </c>
      <c r="F38" s="224">
        <v>1682.3532715569074</v>
      </c>
      <c r="G38" s="224">
        <v>1418.6477995567452</v>
      </c>
      <c r="H38" s="224">
        <v>2352.375100799321</v>
      </c>
      <c r="I38" s="224">
        <v>528.03122303176065</v>
      </c>
      <c r="J38" s="225">
        <v>1.1266208882348958</v>
      </c>
      <c r="K38" s="225">
        <v>1.0894675745355833</v>
      </c>
      <c r="L38" s="224">
        <v>844.7986560090543</v>
      </c>
      <c r="M38" s="224">
        <v>359.50214331187664</v>
      </c>
      <c r="N38" s="224">
        <v>70685</v>
      </c>
      <c r="O38" s="224">
        <v>153034</v>
      </c>
    </row>
    <row r="39" spans="1:15" s="97" customFormat="1" ht="13.8" x14ac:dyDescent="0.25">
      <c r="A39" s="19" t="s">
        <v>97</v>
      </c>
      <c r="B39" s="91" t="s">
        <v>124</v>
      </c>
      <c r="C39" s="223">
        <v>64</v>
      </c>
      <c r="D39" s="223">
        <v>58</v>
      </c>
      <c r="E39" s="223">
        <v>59</v>
      </c>
      <c r="F39" s="224">
        <v>1587.0725523788567</v>
      </c>
      <c r="G39" s="224">
        <v>1268.8547171128407</v>
      </c>
      <c r="H39" s="224">
        <v>2198.4030932210048</v>
      </c>
      <c r="I39" s="224">
        <v>431.36915895195136</v>
      </c>
      <c r="J39" s="225">
        <v>0.88087107428763367</v>
      </c>
      <c r="K39" s="225">
        <v>0.90991170417579503</v>
      </c>
      <c r="L39" s="224">
        <v>793.03082218694499</v>
      </c>
      <c r="M39" s="224">
        <v>267.04179306225734</v>
      </c>
      <c r="N39" s="224">
        <v>63623</v>
      </c>
      <c r="O39" s="224">
        <v>155279</v>
      </c>
    </row>
    <row r="40" spans="1:15" s="97" customFormat="1" ht="13.8" x14ac:dyDescent="0.25">
      <c r="A40" s="19" t="s">
        <v>87</v>
      </c>
      <c r="B40" s="91" t="s">
        <v>125</v>
      </c>
      <c r="C40" s="223">
        <v>55</v>
      </c>
      <c r="D40" s="223">
        <v>52</v>
      </c>
      <c r="E40" s="223">
        <v>54</v>
      </c>
      <c r="F40" s="224">
        <v>1842.4126579590104</v>
      </c>
      <c r="G40" s="224">
        <v>1484</v>
      </c>
      <c r="H40" s="224">
        <v>3116.0135924392057</v>
      </c>
      <c r="I40" s="224">
        <v>782.78825528299888</v>
      </c>
      <c r="J40" s="225">
        <v>0.81110336503247571</v>
      </c>
      <c r="K40" s="225">
        <v>0.86763849708517515</v>
      </c>
      <c r="L40" s="224">
        <v>1828.8998619517893</v>
      </c>
      <c r="M40" s="224">
        <v>659.84389933099715</v>
      </c>
      <c r="N40" s="224">
        <v>37668</v>
      </c>
      <c r="O40" s="224">
        <v>73619</v>
      </c>
    </row>
    <row r="41" spans="1:15" s="97" customFormat="1" ht="13.8" x14ac:dyDescent="0.25">
      <c r="A41" s="183" t="s">
        <v>84</v>
      </c>
      <c r="B41" s="114" t="s">
        <v>126</v>
      </c>
      <c r="C41" s="223">
        <v>65</v>
      </c>
      <c r="D41" s="223">
        <v>60</v>
      </c>
      <c r="E41" s="223">
        <v>59</v>
      </c>
      <c r="F41" s="224">
        <v>1194.7700924840433</v>
      </c>
      <c r="G41" s="224">
        <v>888.95586380832287</v>
      </c>
      <c r="H41" s="224">
        <v>3450.6816464764884</v>
      </c>
      <c r="I41" s="224">
        <v>1069.0849290087274</v>
      </c>
      <c r="J41" s="225">
        <v>0.3577859786026204</v>
      </c>
      <c r="K41" s="225">
        <v>0.57258276743680048</v>
      </c>
      <c r="L41" s="224">
        <v>293.77855933307279</v>
      </c>
      <c r="M41" s="224">
        <v>2271.5495636316268</v>
      </c>
      <c r="N41" s="224">
        <v>7677</v>
      </c>
      <c r="O41" s="224">
        <v>7353</v>
      </c>
    </row>
    <row r="42" spans="1:15" s="97" customFormat="1" ht="13.8" x14ac:dyDescent="0.25">
      <c r="A42" s="19" t="s">
        <v>91</v>
      </c>
      <c r="B42" s="91" t="s">
        <v>127</v>
      </c>
      <c r="C42" s="223">
        <v>60</v>
      </c>
      <c r="D42" s="223">
        <v>53</v>
      </c>
      <c r="E42" s="223">
        <v>52</v>
      </c>
      <c r="F42" s="224">
        <v>1850.7530686256277</v>
      </c>
      <c r="G42" s="224">
        <v>1824.0186922477715</v>
      </c>
      <c r="H42" s="224">
        <v>3159.9869815882462</v>
      </c>
      <c r="I42" s="224">
        <v>788.96224660591406</v>
      </c>
      <c r="J42" s="225">
        <v>0.80097620554262272</v>
      </c>
      <c r="K42" s="225">
        <v>0.87367772485530959</v>
      </c>
      <c r="L42" s="224">
        <v>1240.6546401339037</v>
      </c>
      <c r="M42" s="224">
        <v>465.40822019713596</v>
      </c>
      <c r="N42" s="224">
        <v>21508</v>
      </c>
      <c r="O42" s="224">
        <v>44702</v>
      </c>
    </row>
    <row r="43" spans="1:15" s="97" customFormat="1" ht="13.8" x14ac:dyDescent="0.25">
      <c r="A43" s="19" t="s">
        <v>97</v>
      </c>
      <c r="B43" s="91" t="s">
        <v>128</v>
      </c>
      <c r="C43" s="223">
        <v>68</v>
      </c>
      <c r="D43" s="223">
        <v>58</v>
      </c>
      <c r="E43" s="223">
        <v>58</v>
      </c>
      <c r="F43" s="224">
        <v>1875.9866164604625</v>
      </c>
      <c r="G43" s="224">
        <v>1825.5279646097595</v>
      </c>
      <c r="H43" s="224">
        <v>2281.7643894566972</v>
      </c>
      <c r="I43" s="224">
        <v>627.88596019365252</v>
      </c>
      <c r="J43" s="225">
        <v>0.67153070792311298</v>
      </c>
      <c r="K43" s="225">
        <v>0.80925642334524417</v>
      </c>
      <c r="L43" s="224">
        <v>643.50726196880044</v>
      </c>
      <c r="M43" s="224">
        <v>304.72296933835395</v>
      </c>
      <c r="N43" s="224">
        <v>46475</v>
      </c>
      <c r="O43" s="224">
        <v>118485</v>
      </c>
    </row>
    <row r="44" spans="1:15" s="97" customFormat="1" ht="13.8" x14ac:dyDescent="0.25">
      <c r="A44" s="183" t="s">
        <v>84</v>
      </c>
      <c r="B44" s="114" t="s">
        <v>129</v>
      </c>
      <c r="C44" s="223">
        <v>60</v>
      </c>
      <c r="D44" s="223">
        <v>58</v>
      </c>
      <c r="E44" s="223">
        <v>54</v>
      </c>
      <c r="F44" s="224">
        <v>1578.9402173913043</v>
      </c>
      <c r="G44" s="224">
        <v>1433.7737673219465</v>
      </c>
      <c r="H44" s="224">
        <v>2526.9021739130435</v>
      </c>
      <c r="I44" s="224">
        <v>770.24456521739125</v>
      </c>
      <c r="J44" s="225">
        <v>0.52069122328331063</v>
      </c>
      <c r="K44" s="225">
        <v>0.74535699546017331</v>
      </c>
      <c r="L44" s="224">
        <v>946.875</v>
      </c>
      <c r="M44" s="224">
        <v>437.22826086956519</v>
      </c>
      <c r="N44" s="224">
        <v>7360</v>
      </c>
      <c r="O44" s="224">
        <v>8217</v>
      </c>
    </row>
    <row r="45" spans="1:15" s="97" customFormat="1" ht="13.8" x14ac:dyDescent="0.25">
      <c r="A45" s="19" t="s">
        <v>89</v>
      </c>
      <c r="B45" s="91" t="s">
        <v>130</v>
      </c>
      <c r="C45" s="227">
        <v>61</v>
      </c>
      <c r="D45" s="227">
        <v>62</v>
      </c>
      <c r="E45" s="227">
        <v>66</v>
      </c>
      <c r="F45" s="224">
        <v>2135.787869231578</v>
      </c>
      <c r="G45" s="224">
        <v>1751.3370538309498</v>
      </c>
      <c r="H45" s="224">
        <v>2842.2947545464103</v>
      </c>
      <c r="I45" s="224">
        <v>694.18164616840113</v>
      </c>
      <c r="J45" s="225">
        <v>1.0950487893024936</v>
      </c>
      <c r="K45" s="225">
        <v>1.3825022286471509</v>
      </c>
      <c r="L45" s="224">
        <v>746.45222327341537</v>
      </c>
      <c r="M45" s="224">
        <v>502.78566172605906</v>
      </c>
      <c r="N45" s="224">
        <v>38052</v>
      </c>
      <c r="O45" s="224">
        <v>81831</v>
      </c>
    </row>
    <row r="46" spans="1:15" s="97" customFormat="1" ht="13.8" x14ac:dyDescent="0.25">
      <c r="A46" s="19" t="s">
        <v>89</v>
      </c>
      <c r="B46" s="91" t="s">
        <v>131</v>
      </c>
      <c r="C46" s="223">
        <v>66</v>
      </c>
      <c r="D46" s="223">
        <v>57</v>
      </c>
      <c r="E46" s="223">
        <v>55</v>
      </c>
      <c r="F46" s="224">
        <v>1543.7982072128414</v>
      </c>
      <c r="G46" s="224">
        <v>1432.0462209645088</v>
      </c>
      <c r="H46" s="224">
        <v>2221.8469877006464</v>
      </c>
      <c r="I46" s="224">
        <v>1067.5005211590578</v>
      </c>
      <c r="J46" s="225">
        <v>1.4018864191016425</v>
      </c>
      <c r="K46" s="225">
        <v>1.3047173882504115</v>
      </c>
      <c r="L46" s="224">
        <v>1007.942464040025</v>
      </c>
      <c r="M46" s="224">
        <v>346.11215342922662</v>
      </c>
      <c r="N46" s="224">
        <v>47970</v>
      </c>
      <c r="O46" s="224">
        <v>111185</v>
      </c>
    </row>
    <row r="47" spans="1:15" s="97" customFormat="1" ht="13.8" x14ac:dyDescent="0.25">
      <c r="A47" s="19" t="s">
        <v>89</v>
      </c>
      <c r="B47" s="91" t="s">
        <v>132</v>
      </c>
      <c r="C47" s="223">
        <v>71</v>
      </c>
      <c r="D47" s="223">
        <v>60</v>
      </c>
      <c r="E47" s="223">
        <v>59</v>
      </c>
      <c r="F47" s="224">
        <v>2433.5157894736844</v>
      </c>
      <c r="G47" s="224">
        <v>1065.5479452054794</v>
      </c>
      <c r="H47" s="224">
        <v>3953.8947368421054</v>
      </c>
      <c r="I47" s="224">
        <v>863.97894736842102</v>
      </c>
      <c r="J47" s="225">
        <v>0.73535152653482116</v>
      </c>
      <c r="K47" s="225">
        <v>0.81126795405000074</v>
      </c>
      <c r="L47" s="224">
        <v>974.61052631578946</v>
      </c>
      <c r="M47" s="224">
        <v>633.23157894736846</v>
      </c>
      <c r="N47" s="224">
        <v>95000</v>
      </c>
      <c r="O47" s="224">
        <v>122167</v>
      </c>
    </row>
    <row r="48" spans="1:15" s="97" customFormat="1" ht="13.8" x14ac:dyDescent="0.25">
      <c r="A48" s="19" t="s">
        <v>97</v>
      </c>
      <c r="B48" s="91" t="s">
        <v>133</v>
      </c>
      <c r="C48" s="223">
        <v>63</v>
      </c>
      <c r="D48" s="223">
        <v>58</v>
      </c>
      <c r="E48" s="223">
        <v>60</v>
      </c>
      <c r="F48" s="224">
        <v>1818.6650146615455</v>
      </c>
      <c r="G48" s="224">
        <v>1616.6132968791678</v>
      </c>
      <c r="H48" s="224">
        <v>2653.7397265931522</v>
      </c>
      <c r="I48" s="224">
        <v>744.12505678767604</v>
      </c>
      <c r="J48" s="225">
        <v>0.23471058983774562</v>
      </c>
      <c r="K48" s="225">
        <v>0.46863801684681422</v>
      </c>
      <c r="L48" s="224">
        <v>1105.9761285259983</v>
      </c>
      <c r="M48" s="224">
        <v>1065.770453888407</v>
      </c>
      <c r="N48" s="224">
        <v>48426</v>
      </c>
      <c r="O48" s="224">
        <v>127638</v>
      </c>
    </row>
    <row r="49" spans="1:15" s="97" customFormat="1" ht="13.8" x14ac:dyDescent="0.25">
      <c r="A49" s="19" t="s">
        <v>87</v>
      </c>
      <c r="B49" s="91" t="s">
        <v>134</v>
      </c>
      <c r="C49" s="223">
        <v>57</v>
      </c>
      <c r="D49" s="223">
        <v>52</v>
      </c>
      <c r="E49" s="223">
        <v>57</v>
      </c>
      <c r="F49" s="224">
        <v>2104.7896975927961</v>
      </c>
      <c r="G49" s="224">
        <v>1717.3069284787762</v>
      </c>
      <c r="H49" s="224">
        <v>3173.1368809160845</v>
      </c>
      <c r="I49" s="224">
        <v>927.73619137093613</v>
      </c>
      <c r="J49" s="225">
        <v>0.68574589051425128</v>
      </c>
      <c r="K49" s="225">
        <v>0.77870910790580261</v>
      </c>
      <c r="L49" s="224">
        <v>1559.7901230191087</v>
      </c>
      <c r="M49" s="224">
        <v>732.96979820611864</v>
      </c>
      <c r="N49" s="224">
        <v>28207</v>
      </c>
      <c r="O49" s="224">
        <v>53018</v>
      </c>
    </row>
    <row r="50" spans="1:15" s="97" customFormat="1" ht="13.8" x14ac:dyDescent="0.25">
      <c r="A50" s="19" t="s">
        <v>91</v>
      </c>
      <c r="B50" s="91" t="s">
        <v>135</v>
      </c>
      <c r="C50" s="223">
        <v>54</v>
      </c>
      <c r="D50" s="223">
        <v>49</v>
      </c>
      <c r="E50" s="223">
        <v>53</v>
      </c>
      <c r="F50" s="224">
        <v>1818.9264943123062</v>
      </c>
      <c r="G50" s="224">
        <v>1682.8851533742331</v>
      </c>
      <c r="H50" s="224">
        <v>3000.3966499755079</v>
      </c>
      <c r="I50" s="224">
        <v>594.45926087193163</v>
      </c>
      <c r="J50" s="225">
        <v>0.5282375851996105</v>
      </c>
      <c r="K50" s="225">
        <v>1.0352246044266802</v>
      </c>
      <c r="L50" s="224">
        <v>1867.1420018505416</v>
      </c>
      <c r="M50" s="224">
        <v>2029.2820987318348</v>
      </c>
      <c r="N50" s="224">
        <v>18373</v>
      </c>
      <c r="O50" s="224">
        <v>38393</v>
      </c>
    </row>
    <row r="51" spans="1:15" s="97" customFormat="1" ht="13.8" x14ac:dyDescent="0.25">
      <c r="A51" s="19" t="s">
        <v>91</v>
      </c>
      <c r="B51" s="91" t="s">
        <v>136</v>
      </c>
      <c r="C51" s="223">
        <v>55</v>
      </c>
      <c r="D51" s="223">
        <v>54</v>
      </c>
      <c r="E51" s="223">
        <v>51</v>
      </c>
      <c r="F51" s="224">
        <v>1780.3838935335266</v>
      </c>
      <c r="G51" s="224">
        <v>1717.0408514492754</v>
      </c>
      <c r="H51" s="224">
        <v>3147.5325598589548</v>
      </c>
      <c r="I51" s="224">
        <v>442.34726724677245</v>
      </c>
      <c r="J51" s="225">
        <v>0.59532251244544965</v>
      </c>
      <c r="K51" s="225">
        <v>0.80645444354164708</v>
      </c>
      <c r="L51" s="224">
        <v>1383.8497412273218</v>
      </c>
      <c r="M51" s="224">
        <v>256.31120969117899</v>
      </c>
      <c r="N51" s="224">
        <v>17583</v>
      </c>
      <c r="O51" s="224">
        <v>28825</v>
      </c>
    </row>
    <row r="52" spans="1:15" s="97" customFormat="1" ht="13.8" x14ac:dyDescent="0.25">
      <c r="A52" s="19" t="s">
        <v>89</v>
      </c>
      <c r="B52" s="91" t="s">
        <v>137</v>
      </c>
      <c r="C52" s="223">
        <v>68</v>
      </c>
      <c r="D52" s="223">
        <v>59</v>
      </c>
      <c r="E52" s="223">
        <v>58</v>
      </c>
      <c r="F52" s="224">
        <v>1331.5929689060524</v>
      </c>
      <c r="G52" s="224">
        <v>1253.2526430596961</v>
      </c>
      <c r="H52" s="224">
        <v>2037.4192689260271</v>
      </c>
      <c r="I52" s="224">
        <v>441.52074039549905</v>
      </c>
      <c r="J52" s="225">
        <v>0.8887606269656082</v>
      </c>
      <c r="K52" s="225">
        <v>0.90002849656005812</v>
      </c>
      <c r="L52" s="224">
        <v>450.37619015913174</v>
      </c>
      <c r="M52" s="224">
        <v>5825.8206272055395</v>
      </c>
      <c r="N52" s="224">
        <v>75095</v>
      </c>
      <c r="O52" s="224">
        <v>184977</v>
      </c>
    </row>
    <row r="53" spans="1:15" s="97" customFormat="1" ht="13.8" x14ac:dyDescent="0.25">
      <c r="A53" s="19" t="s">
        <v>89</v>
      </c>
      <c r="B53" s="91" t="s">
        <v>138</v>
      </c>
      <c r="C53" s="223">
        <v>66</v>
      </c>
      <c r="D53" s="223">
        <v>56</v>
      </c>
      <c r="E53" s="223">
        <v>59</v>
      </c>
      <c r="F53" s="224">
        <v>1820.3758177636166</v>
      </c>
      <c r="G53" s="224">
        <v>1710.9000705716303</v>
      </c>
      <c r="H53" s="224">
        <v>2419.0528225335115</v>
      </c>
      <c r="I53" s="224">
        <v>283.27698968722308</v>
      </c>
      <c r="J53" s="225">
        <v>0.30280336958886234</v>
      </c>
      <c r="K53" s="225">
        <v>0.56109108480531988</v>
      </c>
      <c r="L53" s="224">
        <v>532.75767802266171</v>
      </c>
      <c r="M53" s="224">
        <v>305.83887935747816</v>
      </c>
      <c r="N53" s="224">
        <v>53041</v>
      </c>
      <c r="O53" s="224">
        <v>117297</v>
      </c>
    </row>
    <row r="54" spans="1:15" s="97" customFormat="1" ht="13.8" x14ac:dyDescent="0.25">
      <c r="A54" s="19" t="s">
        <v>91</v>
      </c>
      <c r="B54" s="91" t="s">
        <v>139</v>
      </c>
      <c r="C54" s="223">
        <v>56</v>
      </c>
      <c r="D54" s="223">
        <v>49</v>
      </c>
      <c r="E54" s="223">
        <v>51</v>
      </c>
      <c r="F54" s="224">
        <v>1766.0261379178116</v>
      </c>
      <c r="G54" s="224">
        <v>1640.9888850405307</v>
      </c>
      <c r="H54" s="224">
        <v>2672.8992139068191</v>
      </c>
      <c r="I54" s="224">
        <v>587.61724675656683</v>
      </c>
      <c r="J54" s="225">
        <v>0.99792263559203853</v>
      </c>
      <c r="K54" s="225">
        <v>0.9987377070696839</v>
      </c>
      <c r="L54" s="224">
        <v>1356.5326260625041</v>
      </c>
      <c r="M54" s="224">
        <v>491.08907586118715</v>
      </c>
      <c r="N54" s="224">
        <v>15647</v>
      </c>
      <c r="O54" s="224">
        <v>30911</v>
      </c>
    </row>
    <row r="55" spans="1:15" s="97" customFormat="1" ht="13.8" x14ac:dyDescent="0.25">
      <c r="A55" s="19" t="s">
        <v>89</v>
      </c>
      <c r="B55" s="91" t="s">
        <v>140</v>
      </c>
      <c r="C55" s="223">
        <v>59</v>
      </c>
      <c r="D55" s="223">
        <v>57</v>
      </c>
      <c r="E55" s="223">
        <v>54</v>
      </c>
      <c r="F55" s="224">
        <v>1671.3195379780418</v>
      </c>
      <c r="G55" s="224">
        <v>1610.831349293506</v>
      </c>
      <c r="H55" s="224">
        <v>2036.202603975348</v>
      </c>
      <c r="I55" s="224">
        <v>569.47335482905464</v>
      </c>
      <c r="J55" s="225">
        <v>0.88462851291386957</v>
      </c>
      <c r="K55" s="225">
        <v>0.91726559359978377</v>
      </c>
      <c r="L55" s="224">
        <v>1159.3948546317838</v>
      </c>
      <c r="M55" s="224">
        <v>463.36884208807805</v>
      </c>
      <c r="N55" s="224">
        <v>73503</v>
      </c>
      <c r="O55" s="224">
        <v>163331</v>
      </c>
    </row>
    <row r="56" spans="1:15" s="97" customFormat="1" ht="13.8" x14ac:dyDescent="0.25">
      <c r="A56" s="19" t="s">
        <v>97</v>
      </c>
      <c r="B56" s="91" t="s">
        <v>141</v>
      </c>
      <c r="C56" s="223">
        <v>60</v>
      </c>
      <c r="D56" s="223">
        <v>56</v>
      </c>
      <c r="E56" s="223">
        <v>57</v>
      </c>
      <c r="F56" s="224">
        <v>1405.8063860077282</v>
      </c>
      <c r="G56" s="224">
        <v>1390.6946407218177</v>
      </c>
      <c r="H56" s="224">
        <v>2018.7978093725847</v>
      </c>
      <c r="I56" s="224">
        <v>367.85117002237138</v>
      </c>
      <c r="J56" s="225">
        <v>0.74075496845150623</v>
      </c>
      <c r="K56" s="225">
        <v>0.85806504200975142</v>
      </c>
      <c r="L56" s="224">
        <v>696.58328248932276</v>
      </c>
      <c r="M56" s="224">
        <v>155.65008771913776</v>
      </c>
      <c r="N56" s="224">
        <v>98340</v>
      </c>
      <c r="O56" s="224">
        <v>153749</v>
      </c>
    </row>
    <row r="57" spans="1:15" s="97" customFormat="1" ht="13.8" x14ac:dyDescent="0.25">
      <c r="A57" s="183" t="s">
        <v>84</v>
      </c>
      <c r="B57" s="114" t="s">
        <v>142</v>
      </c>
      <c r="C57" s="223">
        <v>52</v>
      </c>
      <c r="D57" s="223">
        <v>54</v>
      </c>
      <c r="E57" s="223">
        <v>52</v>
      </c>
      <c r="F57" s="224">
        <v>1784.652395700492</v>
      </c>
      <c r="G57" s="224">
        <v>1947.8281860134896</v>
      </c>
      <c r="H57" s="224">
        <v>3070.5160320641285</v>
      </c>
      <c r="I57" s="224">
        <v>864.36263435962837</v>
      </c>
      <c r="J57" s="225">
        <v>0.47629552715792756</v>
      </c>
      <c r="K57" s="225">
        <v>0.69166262182337546</v>
      </c>
      <c r="L57" s="224">
        <v>1302.9448897795592</v>
      </c>
      <c r="M57" s="224">
        <v>161.85889961741665</v>
      </c>
      <c r="N57" s="224">
        <v>10978</v>
      </c>
      <c r="O57" s="224">
        <v>18087</v>
      </c>
    </row>
    <row r="58" spans="1:15" s="97" customFormat="1" ht="13.8" x14ac:dyDescent="0.25">
      <c r="A58" s="19" t="s">
        <v>91</v>
      </c>
      <c r="B58" s="91" t="s">
        <v>143</v>
      </c>
      <c r="C58" s="223">
        <v>61</v>
      </c>
      <c r="D58" s="223">
        <v>57</v>
      </c>
      <c r="E58" s="223">
        <v>59</v>
      </c>
      <c r="F58" s="224">
        <v>1485.8367796610169</v>
      </c>
      <c r="G58" s="224">
        <v>1385.1857177090822</v>
      </c>
      <c r="H58" s="224">
        <v>3502.0338983050847</v>
      </c>
      <c r="I58" s="224">
        <v>1398.050847457627</v>
      </c>
      <c r="J58" s="225">
        <v>0.96464550465690935</v>
      </c>
      <c r="K58" s="225">
        <v>0.97520165322311847</v>
      </c>
      <c r="L58" s="224">
        <v>987.28813559322032</v>
      </c>
      <c r="M58" s="224">
        <v>1043.4745762711864</v>
      </c>
      <c r="N58" s="224">
        <v>11800</v>
      </c>
      <c r="O58" s="224">
        <v>16336</v>
      </c>
    </row>
    <row r="59" spans="1:15" s="97" customFormat="1" ht="13.8" x14ac:dyDescent="0.25">
      <c r="A59" s="183" t="s">
        <v>84</v>
      </c>
      <c r="B59" s="114" t="s">
        <v>144</v>
      </c>
      <c r="C59" s="223">
        <v>52</v>
      </c>
      <c r="D59" s="223">
        <v>49</v>
      </c>
      <c r="E59" s="223">
        <v>50</v>
      </c>
      <c r="F59" s="224">
        <v>1775.1741738581352</v>
      </c>
      <c r="G59" s="224">
        <v>1538.9520708082832</v>
      </c>
      <c r="H59" s="224">
        <v>3192.1198695011576</v>
      </c>
      <c r="I59" s="224">
        <v>655.83014102294248</v>
      </c>
      <c r="J59" s="225">
        <v>0.45528377418956395</v>
      </c>
      <c r="K59" s="225">
        <v>0.93894135180431981</v>
      </c>
      <c r="L59" s="224">
        <v>1100.015049463271</v>
      </c>
      <c r="M59" s="224">
        <v>521.77218585560922</v>
      </c>
      <c r="N59" s="224">
        <v>9502</v>
      </c>
      <c r="O59" s="224">
        <v>13589</v>
      </c>
    </row>
    <row r="60" spans="1:15" s="97" customFormat="1" ht="13.8" x14ac:dyDescent="0.25">
      <c r="A60" s="19" t="s">
        <v>97</v>
      </c>
      <c r="B60" s="91" t="s">
        <v>145</v>
      </c>
      <c r="C60" s="223">
        <v>69</v>
      </c>
      <c r="D60" s="223">
        <v>68</v>
      </c>
      <c r="E60" s="223">
        <v>69</v>
      </c>
      <c r="F60" s="224">
        <v>2445.6370589257776</v>
      </c>
      <c r="G60" s="224">
        <v>2365.6836197021762</v>
      </c>
      <c r="H60" s="224">
        <v>3334.0431079436817</v>
      </c>
      <c r="I60" s="224">
        <v>798.40952546497476</v>
      </c>
      <c r="J60" s="225">
        <v>0.64151183507253751</v>
      </c>
      <c r="K60" s="225">
        <v>0.81753999611373795</v>
      </c>
      <c r="L60" s="224">
        <v>1583.6954632365723</v>
      </c>
      <c r="M60" s="224">
        <v>652.92021553971836</v>
      </c>
      <c r="N60" s="224">
        <v>23012</v>
      </c>
      <c r="O60" s="224">
        <v>62849</v>
      </c>
    </row>
    <row r="61" spans="1:15" s="97" customFormat="1" ht="13.8" x14ac:dyDescent="0.25">
      <c r="A61" s="183" t="s">
        <v>84</v>
      </c>
      <c r="B61" s="114" t="s">
        <v>146</v>
      </c>
      <c r="C61" s="223"/>
      <c r="D61" s="223"/>
      <c r="E61" s="223"/>
      <c r="F61" s="224">
        <v>1626.8366464995679</v>
      </c>
      <c r="G61" s="224">
        <v>1562.6485030888643</v>
      </c>
      <c r="H61" s="224">
        <v>3583.7294727744165</v>
      </c>
      <c r="I61" s="224">
        <v>845.61365600691443</v>
      </c>
      <c r="J61" s="225">
        <v>0.63272458955912192</v>
      </c>
      <c r="K61" s="225">
        <v>0.73548252783046653</v>
      </c>
      <c r="L61" s="224">
        <v>1082.6490924805532</v>
      </c>
      <c r="M61" s="224">
        <v>646.82368193604145</v>
      </c>
      <c r="N61" s="224">
        <v>9256</v>
      </c>
      <c r="O61" s="224">
        <v>11715</v>
      </c>
    </row>
    <row r="62" spans="1:15" s="97" customFormat="1" ht="13.8" x14ac:dyDescent="0.25">
      <c r="A62" s="19" t="s">
        <v>89</v>
      </c>
      <c r="B62" s="91" t="s">
        <v>147</v>
      </c>
      <c r="C62" s="223">
        <v>68</v>
      </c>
      <c r="D62" s="223">
        <v>59</v>
      </c>
      <c r="E62" s="223">
        <v>61</v>
      </c>
      <c r="F62" s="224">
        <v>1550.8740085417937</v>
      </c>
      <c r="G62" s="224">
        <v>1358.9663203094271</v>
      </c>
      <c r="H62" s="224">
        <v>2591.5500214997528</v>
      </c>
      <c r="I62" s="224">
        <v>354.55849966588221</v>
      </c>
      <c r="J62" s="225">
        <v>0.73228160859796554</v>
      </c>
      <c r="K62" s="225">
        <v>0.73939886434019475</v>
      </c>
      <c r="L62" s="224">
        <v>636.91565704988523</v>
      </c>
      <c r="M62" s="224">
        <v>56.770969522647377</v>
      </c>
      <c r="N62" s="224">
        <v>68838</v>
      </c>
      <c r="O62" s="224">
        <v>104813</v>
      </c>
    </row>
    <row r="63" spans="1:15" s="97" customFormat="1" ht="13.8" x14ac:dyDescent="0.25">
      <c r="A63" s="183" t="s">
        <v>84</v>
      </c>
      <c r="B63" s="114" t="s">
        <v>148</v>
      </c>
      <c r="C63" s="223">
        <v>62</v>
      </c>
      <c r="D63" s="223">
        <v>57</v>
      </c>
      <c r="E63" s="223">
        <v>57</v>
      </c>
      <c r="F63" s="224">
        <v>1352.7556071733559</v>
      </c>
      <c r="G63" s="224">
        <v>1018.0496468161897</v>
      </c>
      <c r="H63" s="224">
        <v>3569.9661827497866</v>
      </c>
      <c r="I63" s="224">
        <v>1086.3581588385996</v>
      </c>
      <c r="J63" s="225">
        <v>0.68909558275657334</v>
      </c>
      <c r="K63" s="225">
        <v>0.76651406873617578</v>
      </c>
      <c r="L63" s="224">
        <v>743.06166695132356</v>
      </c>
      <c r="M63" s="224">
        <v>86.617591801878731</v>
      </c>
      <c r="N63" s="224">
        <v>5855</v>
      </c>
      <c r="O63" s="224">
        <v>6791</v>
      </c>
    </row>
    <row r="64" spans="1:15" s="97" customFormat="1" ht="13.8" x14ac:dyDescent="0.25">
      <c r="A64" s="183" t="s">
        <v>84</v>
      </c>
      <c r="B64" s="114" t="s">
        <v>149</v>
      </c>
      <c r="C64" s="223">
        <v>68</v>
      </c>
      <c r="D64" s="223">
        <v>63</v>
      </c>
      <c r="E64" s="223">
        <v>62</v>
      </c>
      <c r="F64" s="224">
        <v>2024.008684124386</v>
      </c>
      <c r="G64" s="224">
        <v>1988.9472164552096</v>
      </c>
      <c r="H64" s="224">
        <v>3572.4864124386254</v>
      </c>
      <c r="I64" s="224">
        <v>577.14171522094932</v>
      </c>
      <c r="J64" s="225">
        <v>0.805458000971227</v>
      </c>
      <c r="K64" s="225">
        <v>0.82817582683981827</v>
      </c>
      <c r="L64" s="224">
        <v>923.15518058074372</v>
      </c>
      <c r="M64" s="224">
        <v>-78.240468085107423</v>
      </c>
      <c r="N64" s="224">
        <v>3055</v>
      </c>
      <c r="O64" s="224">
        <v>3033</v>
      </c>
    </row>
    <row r="65" spans="1:15" s="97" customFormat="1" ht="13.8" x14ac:dyDescent="0.25">
      <c r="A65" s="19" t="s">
        <v>91</v>
      </c>
      <c r="B65" s="91" t="s">
        <v>150</v>
      </c>
      <c r="C65" s="223">
        <v>49</v>
      </c>
      <c r="D65" s="223">
        <v>45</v>
      </c>
      <c r="E65" s="223">
        <v>49</v>
      </c>
      <c r="F65" s="224">
        <v>1867.0618610473607</v>
      </c>
      <c r="G65" s="224">
        <v>1572.4214213539913</v>
      </c>
      <c r="H65" s="224">
        <v>2933.6635197162527</v>
      </c>
      <c r="I65" s="224">
        <v>574.30518464427291</v>
      </c>
      <c r="J65" s="225">
        <v>0.7196100917431193</v>
      </c>
      <c r="K65" s="225">
        <v>0.88954543723495139</v>
      </c>
      <c r="L65" s="224">
        <v>706.34258293344465</v>
      </c>
      <c r="M65" s="224">
        <v>520.66028583350715</v>
      </c>
      <c r="N65" s="224">
        <v>19172</v>
      </c>
      <c r="O65" s="224">
        <v>27838</v>
      </c>
    </row>
    <row r="66" spans="1:15" s="97" customFormat="1" ht="13.8" x14ac:dyDescent="0.25">
      <c r="A66" s="19" t="s">
        <v>91</v>
      </c>
      <c r="B66" s="91" t="s">
        <v>151</v>
      </c>
      <c r="C66" s="223">
        <v>53</v>
      </c>
      <c r="D66" s="223">
        <v>49</v>
      </c>
      <c r="E66" s="223">
        <v>50</v>
      </c>
      <c r="F66" s="224">
        <v>1585.9949341195982</v>
      </c>
      <c r="G66" s="224">
        <v>1193.7156927317567</v>
      </c>
      <c r="H66" s="224">
        <v>3734.4992490555601</v>
      </c>
      <c r="I66" s="224">
        <v>927.93779692250996</v>
      </c>
      <c r="J66" s="225">
        <v>0.74670299727520439</v>
      </c>
      <c r="K66" s="225">
        <v>0.74670299727520439</v>
      </c>
      <c r="L66" s="224">
        <v>1332.7190638533125</v>
      </c>
      <c r="M66" s="224">
        <v>345.25016124573852</v>
      </c>
      <c r="N66" s="224">
        <v>10853</v>
      </c>
      <c r="O66" s="224">
        <v>15906</v>
      </c>
    </row>
    <row r="67" spans="1:15" s="97" customFormat="1" ht="13.8" x14ac:dyDescent="0.25">
      <c r="A67" s="19" t="s">
        <v>89</v>
      </c>
      <c r="B67" s="91" t="s">
        <v>152</v>
      </c>
      <c r="C67" s="223">
        <v>71</v>
      </c>
      <c r="D67" s="223">
        <v>58</v>
      </c>
      <c r="E67" s="223">
        <v>63</v>
      </c>
      <c r="F67" s="224">
        <v>1588.2820738896669</v>
      </c>
      <c r="G67" s="224">
        <v>1530.8815973571707</v>
      </c>
      <c r="H67" s="224">
        <v>2233.2231039192297</v>
      </c>
      <c r="I67" s="224">
        <v>500.25149490863208</v>
      </c>
      <c r="J67" s="225">
        <v>2.0526217403495655</v>
      </c>
      <c r="K67" s="225">
        <v>1.5229869044302033</v>
      </c>
      <c r="L67" s="224">
        <v>890.98075825942635</v>
      </c>
      <c r="M67" s="224">
        <v>550.92232180211931</v>
      </c>
      <c r="N67" s="224">
        <v>57843</v>
      </c>
      <c r="O67" s="224">
        <v>105946</v>
      </c>
    </row>
    <row r="68" spans="1:15" s="97" customFormat="1" ht="13.8" x14ac:dyDescent="0.25">
      <c r="A68" s="183" t="s">
        <v>84</v>
      </c>
      <c r="B68" s="114" t="s">
        <v>153</v>
      </c>
      <c r="C68" s="223">
        <v>51</v>
      </c>
      <c r="D68" s="223">
        <v>49</v>
      </c>
      <c r="E68" s="223">
        <v>47</v>
      </c>
      <c r="F68" s="224">
        <v>2238.7901439645625</v>
      </c>
      <c r="G68" s="224">
        <v>1866.3635788140957</v>
      </c>
      <c r="H68" s="224">
        <v>3745.6998892580286</v>
      </c>
      <c r="I68" s="224">
        <v>1050.1888150609082</v>
      </c>
      <c r="J68" s="225">
        <v>1.3151706783438262</v>
      </c>
      <c r="K68" s="225">
        <v>1.1305213317565765</v>
      </c>
      <c r="L68" s="224">
        <v>966.74446290143965</v>
      </c>
      <c r="M68" s="224">
        <v>705.26979512735329</v>
      </c>
      <c r="N68" s="224">
        <v>7224</v>
      </c>
      <c r="O68" s="224">
        <v>9814</v>
      </c>
    </row>
    <row r="69" spans="1:15" s="97" customFormat="1" ht="13.8" x14ac:dyDescent="0.25">
      <c r="A69" s="19" t="s">
        <v>91</v>
      </c>
      <c r="B69" s="91" t="s">
        <v>154</v>
      </c>
      <c r="C69" s="223">
        <v>66</v>
      </c>
      <c r="D69" s="223">
        <v>59</v>
      </c>
      <c r="E69" s="223">
        <v>60</v>
      </c>
      <c r="F69" s="224">
        <v>2076.8690949655643</v>
      </c>
      <c r="G69" s="224">
        <v>2012.7772195200171</v>
      </c>
      <c r="H69" s="224">
        <v>2742.4137646716463</v>
      </c>
      <c r="I69" s="224">
        <v>515.76418663303912</v>
      </c>
      <c r="J69" s="225">
        <v>0.58744839116339975</v>
      </c>
      <c r="K69" s="225">
        <v>1.4248806647749597</v>
      </c>
      <c r="L69" s="224">
        <v>1974.2693762731594</v>
      </c>
      <c r="M69" s="224">
        <v>596.76957027839751</v>
      </c>
      <c r="N69" s="224">
        <v>20618</v>
      </c>
      <c r="O69" s="224">
        <v>28460</v>
      </c>
    </row>
    <row r="70" spans="1:15" s="97" customFormat="1" ht="13.8" x14ac:dyDescent="0.25">
      <c r="A70" s="19" t="s">
        <v>87</v>
      </c>
      <c r="B70" s="91" t="s">
        <v>155</v>
      </c>
      <c r="C70" s="223">
        <v>59</v>
      </c>
      <c r="D70" s="223">
        <v>53</v>
      </c>
      <c r="E70" s="223">
        <v>54</v>
      </c>
      <c r="F70" s="224">
        <v>2049.306916426513</v>
      </c>
      <c r="G70" s="224">
        <v>1487.6819469482359</v>
      </c>
      <c r="H70" s="224">
        <v>4097.3643837938635</v>
      </c>
      <c r="I70" s="224">
        <v>1229.2954738091203</v>
      </c>
      <c r="J70" s="225">
        <v>1.085051307390474</v>
      </c>
      <c r="K70" s="225">
        <v>1.0540361127411919</v>
      </c>
      <c r="L70" s="224">
        <v>1430.0377182573318</v>
      </c>
      <c r="M70" s="224">
        <v>550.05356840142395</v>
      </c>
      <c r="N70" s="224">
        <v>11798</v>
      </c>
      <c r="O70" s="224">
        <v>20574</v>
      </c>
    </row>
    <row r="71" spans="1:15" s="97" customFormat="1" ht="13.8" x14ac:dyDescent="0.25">
      <c r="A71" s="183" t="s">
        <v>84</v>
      </c>
      <c r="B71" s="114" t="s">
        <v>156</v>
      </c>
      <c r="C71" s="223">
        <v>64</v>
      </c>
      <c r="D71" s="223">
        <v>57</v>
      </c>
      <c r="E71" s="223">
        <v>59</v>
      </c>
      <c r="F71" s="224">
        <v>1601.1823556161892</v>
      </c>
      <c r="G71" s="224">
        <v>1258.4963214487832</v>
      </c>
      <c r="H71" s="224">
        <v>3013.0275125056846</v>
      </c>
      <c r="I71" s="224">
        <v>1032.5147794452023</v>
      </c>
      <c r="J71" s="225">
        <v>0.76635229692728934</v>
      </c>
      <c r="K71" s="225">
        <v>0.82411534369190143</v>
      </c>
      <c r="L71" s="224">
        <v>580.94588449295134</v>
      </c>
      <c r="M71" s="224">
        <v>1419.2814915870849</v>
      </c>
      <c r="N71" s="224">
        <v>4398</v>
      </c>
      <c r="O71" s="224">
        <v>5795</v>
      </c>
    </row>
    <row r="72" spans="1:15" s="97" customFormat="1" ht="13.8" x14ac:dyDescent="0.25">
      <c r="A72" s="19" t="s">
        <v>87</v>
      </c>
      <c r="B72" s="91" t="s">
        <v>157</v>
      </c>
      <c r="C72" s="223">
        <v>55</v>
      </c>
      <c r="D72" s="223">
        <v>51</v>
      </c>
      <c r="E72" s="223">
        <v>49</v>
      </c>
      <c r="F72" s="224">
        <v>1738.7592079207921</v>
      </c>
      <c r="G72" s="224">
        <v>1556.484010449509</v>
      </c>
      <c r="H72" s="224">
        <v>3445.4785478547856</v>
      </c>
      <c r="I72" s="224">
        <v>930.69306930693074</v>
      </c>
      <c r="J72" s="225">
        <v>0.72539393459497981</v>
      </c>
      <c r="K72" s="225">
        <v>0.80514664569052707</v>
      </c>
      <c r="L72" s="224">
        <v>2119.6039603960394</v>
      </c>
      <c r="M72" s="224">
        <v>394.52145214521454</v>
      </c>
      <c r="N72" s="224">
        <v>15150</v>
      </c>
      <c r="O72" s="224">
        <v>27108</v>
      </c>
    </row>
    <row r="73" spans="1:15" s="97" customFormat="1" ht="13.8" x14ac:dyDescent="0.25">
      <c r="A73" s="19" t="s">
        <v>87</v>
      </c>
      <c r="B73" s="91" t="s">
        <v>158</v>
      </c>
      <c r="C73" s="223">
        <v>60</v>
      </c>
      <c r="D73" s="223">
        <v>55</v>
      </c>
      <c r="E73" s="223">
        <v>50</v>
      </c>
      <c r="F73" s="224">
        <v>1873.041737236874</v>
      </c>
      <c r="G73" s="224">
        <v>1614.5912569033203</v>
      </c>
      <c r="H73" s="224">
        <v>4054.4299969761114</v>
      </c>
      <c r="I73" s="224">
        <v>1184.1277522380838</v>
      </c>
      <c r="J73" s="225">
        <v>0.8177699193281025</v>
      </c>
      <c r="K73" s="225">
        <v>0.82734792168359339</v>
      </c>
      <c r="L73" s="224">
        <v>1386.7553674024796</v>
      </c>
      <c r="M73" s="224">
        <v>480.25400665255518</v>
      </c>
      <c r="N73" s="224">
        <v>16532</v>
      </c>
      <c r="O73" s="224">
        <v>33508</v>
      </c>
    </row>
    <row r="74" spans="1:15" s="97" customFormat="1" ht="13.8" x14ac:dyDescent="0.25">
      <c r="A74" s="19" t="s">
        <v>91</v>
      </c>
      <c r="B74" s="91" t="s">
        <v>159</v>
      </c>
      <c r="C74" s="223">
        <v>63</v>
      </c>
      <c r="D74" s="223">
        <v>58</v>
      </c>
      <c r="E74" s="223">
        <v>59</v>
      </c>
      <c r="F74" s="224">
        <v>1471.5454490765806</v>
      </c>
      <c r="G74" s="224">
        <v>1122.1019140122839</v>
      </c>
      <c r="H74" s="224">
        <v>2256.4519039884499</v>
      </c>
      <c r="I74" s="224">
        <v>734.55453287613545</v>
      </c>
      <c r="J74" s="225">
        <v>0.64151859337464834</v>
      </c>
      <c r="K74" s="225">
        <v>0.77604762497056023</v>
      </c>
      <c r="L74" s="224">
        <v>830.6863983637129</v>
      </c>
      <c r="M74" s="224">
        <v>362.08867232148231</v>
      </c>
      <c r="N74" s="224">
        <v>33246</v>
      </c>
      <c r="O74" s="224">
        <v>42174</v>
      </c>
    </row>
    <row r="75" spans="1:15" s="97" customFormat="1" ht="13.8" x14ac:dyDescent="0.25">
      <c r="A75" s="183" t="s">
        <v>84</v>
      </c>
      <c r="B75" s="114" t="s">
        <v>160</v>
      </c>
      <c r="C75" s="223">
        <v>62</v>
      </c>
      <c r="D75" s="223">
        <v>58</v>
      </c>
      <c r="E75" s="223">
        <v>58</v>
      </c>
      <c r="F75" s="224">
        <v>1341.8075949367089</v>
      </c>
      <c r="G75" s="224">
        <v>620.04337767495667</v>
      </c>
      <c r="H75" s="224">
        <v>4152.2659135021095</v>
      </c>
      <c r="I75" s="224">
        <v>1356.5291139240505</v>
      </c>
      <c r="J75" s="225">
        <v>0.58719969506821301</v>
      </c>
      <c r="K75" s="225">
        <v>0.67368958566021619</v>
      </c>
      <c r="L75" s="224">
        <v>676.29240506329108</v>
      </c>
      <c r="M75" s="224">
        <v>338.57194092827007</v>
      </c>
      <c r="N75" s="224">
        <v>4740</v>
      </c>
      <c r="O75" s="224">
        <v>3981</v>
      </c>
    </row>
    <row r="76" spans="1:15" s="97" customFormat="1" ht="13.8" x14ac:dyDescent="0.25">
      <c r="A76" s="19" t="s">
        <v>89</v>
      </c>
      <c r="B76" s="91" t="s">
        <v>161</v>
      </c>
      <c r="C76" s="223"/>
      <c r="D76" s="223"/>
      <c r="E76" s="223"/>
      <c r="F76" s="224">
        <v>1375.3166014275846</v>
      </c>
      <c r="G76" s="224">
        <v>1328.7516095502567</v>
      </c>
      <c r="H76" s="224">
        <v>2159.1066083352521</v>
      </c>
      <c r="I76" s="224">
        <v>389.05998157955332</v>
      </c>
      <c r="J76" s="225">
        <v>0.9243559966216216</v>
      </c>
      <c r="K76" s="225">
        <v>0.94589594502756169</v>
      </c>
      <c r="L76" s="224">
        <v>677.75731061478245</v>
      </c>
      <c r="M76" s="224">
        <v>326.86219203315682</v>
      </c>
      <c r="N76" s="224">
        <v>69488</v>
      </c>
      <c r="O76" s="224">
        <v>163646</v>
      </c>
    </row>
    <row r="77" spans="1:15" s="97" customFormat="1" ht="13.8" x14ac:dyDescent="0.25">
      <c r="A77" s="19" t="s">
        <v>97</v>
      </c>
      <c r="B77" s="91" t="s">
        <v>162</v>
      </c>
      <c r="C77" s="223">
        <v>66</v>
      </c>
      <c r="D77" s="223">
        <v>61</v>
      </c>
      <c r="E77" s="223">
        <v>60</v>
      </c>
      <c r="F77" s="224">
        <v>1641.3643908677786</v>
      </c>
      <c r="G77" s="224">
        <v>1378.0609256502942</v>
      </c>
      <c r="H77" s="224">
        <v>2337.6554464067049</v>
      </c>
      <c r="I77" s="224">
        <v>567.30795395793086</v>
      </c>
      <c r="J77" s="225">
        <v>0.13482375448382744</v>
      </c>
      <c r="K77" s="225">
        <v>0.38687471545429908</v>
      </c>
      <c r="L77" s="224">
        <v>1085.5805600152385</v>
      </c>
      <c r="M77" s="224">
        <v>955.56341669161066</v>
      </c>
      <c r="N77" s="224">
        <v>73498</v>
      </c>
      <c r="O77" s="224">
        <v>186843</v>
      </c>
    </row>
    <row r="78" spans="1:15" s="97" customFormat="1" ht="13.8" x14ac:dyDescent="0.25">
      <c r="A78" s="19" t="s">
        <v>87</v>
      </c>
      <c r="B78" s="91" t="s">
        <v>163</v>
      </c>
      <c r="C78" s="223"/>
      <c r="D78" s="223"/>
      <c r="E78" s="223"/>
      <c r="F78" s="224">
        <v>2127.0490710937943</v>
      </c>
      <c r="G78" s="224">
        <v>1792.0488171235449</v>
      </c>
      <c r="H78" s="224">
        <v>3151.178835620306</v>
      </c>
      <c r="I78" s="224">
        <v>1023.8934440115196</v>
      </c>
      <c r="J78" s="225">
        <v>0.98544028445679532</v>
      </c>
      <c r="K78" s="225">
        <v>0.99022182958946148</v>
      </c>
      <c r="L78" s="224">
        <v>2428.5070867920267</v>
      </c>
      <c r="M78" s="224">
        <v>1066.3887288949122</v>
      </c>
      <c r="N78" s="224">
        <v>17709</v>
      </c>
      <c r="O78" s="224">
        <v>38067</v>
      </c>
    </row>
    <row r="79" spans="1:15" s="97" customFormat="1" ht="13.8" x14ac:dyDescent="0.25">
      <c r="A79" s="19" t="s">
        <v>97</v>
      </c>
      <c r="B79" s="91" t="s">
        <v>164</v>
      </c>
      <c r="C79" s="223">
        <v>65</v>
      </c>
      <c r="D79" s="223">
        <v>65</v>
      </c>
      <c r="E79" s="223">
        <v>69</v>
      </c>
      <c r="F79" s="224">
        <v>1923.5993344533472</v>
      </c>
      <c r="G79" s="224">
        <v>1548.2263995147705</v>
      </c>
      <c r="H79" s="224">
        <v>3527.0438485396744</v>
      </c>
      <c r="I79" s="224">
        <v>1535.693977772034</v>
      </c>
      <c r="J79" s="225">
        <v>1.3624244894178745</v>
      </c>
      <c r="K79" s="225">
        <v>0.63215140013091342</v>
      </c>
      <c r="L79" s="224">
        <v>1400.1195916257432</v>
      </c>
      <c r="M79" s="224">
        <v>1282.8097441199277</v>
      </c>
      <c r="N79" s="224">
        <v>77380</v>
      </c>
      <c r="O79" s="224">
        <v>199645</v>
      </c>
    </row>
    <row r="80" spans="1:15" s="97" customFormat="1" ht="13.8" x14ac:dyDescent="0.25">
      <c r="A80" s="19" t="s">
        <v>89</v>
      </c>
      <c r="B80" s="91" t="s">
        <v>165</v>
      </c>
      <c r="C80" s="223"/>
      <c r="D80" s="223"/>
      <c r="E80" s="223"/>
      <c r="F80" s="224">
        <v>1852.5793303625685</v>
      </c>
      <c r="G80" s="224">
        <v>1475.828663690759</v>
      </c>
      <c r="H80" s="224">
        <v>3129.9771156572815</v>
      </c>
      <c r="I80" s="224">
        <v>651.75754952400246</v>
      </c>
      <c r="J80" s="225">
        <v>0.94528469194464704</v>
      </c>
      <c r="K80" s="225">
        <v>0.9593685226023646</v>
      </c>
      <c r="L80" s="224">
        <v>1372.8867328337046</v>
      </c>
      <c r="M80" s="224">
        <v>1399.5638849503748</v>
      </c>
      <c r="N80" s="224">
        <v>49370</v>
      </c>
      <c r="O80" s="224">
        <v>86377</v>
      </c>
    </row>
    <row r="81" spans="1:16" s="97" customFormat="1" ht="13.8" x14ac:dyDescent="0.25">
      <c r="A81" s="19" t="s">
        <v>97</v>
      </c>
      <c r="B81" s="91" t="s">
        <v>166</v>
      </c>
      <c r="C81" s="223">
        <v>59</v>
      </c>
      <c r="D81" s="223">
        <v>52</v>
      </c>
      <c r="E81" s="223">
        <v>52</v>
      </c>
      <c r="F81" s="224">
        <v>1889.3516044881667</v>
      </c>
      <c r="G81" s="224">
        <v>1758.6598361359693</v>
      </c>
      <c r="H81" s="224">
        <v>2549.6275575949962</v>
      </c>
      <c r="I81" s="224">
        <v>505.50020429330232</v>
      </c>
      <c r="J81" s="225">
        <v>0.82443260879996161</v>
      </c>
      <c r="K81" s="225">
        <v>0.92712706328262595</v>
      </c>
      <c r="L81" s="224">
        <v>1031.6340321211931</v>
      </c>
      <c r="M81" s="224">
        <v>317.99038249992145</v>
      </c>
      <c r="N81" s="224">
        <v>63634</v>
      </c>
      <c r="O81" s="224">
        <v>150036</v>
      </c>
    </row>
    <row r="82" spans="1:16" s="97" customFormat="1" ht="13.8" x14ac:dyDescent="0.25">
      <c r="A82" s="183" t="s">
        <v>84</v>
      </c>
      <c r="B82" s="114" t="s">
        <v>167</v>
      </c>
      <c r="C82" s="228">
        <v>63</v>
      </c>
      <c r="D82" s="228">
        <v>61</v>
      </c>
      <c r="E82" s="228">
        <v>63</v>
      </c>
      <c r="F82" s="229">
        <v>1581.1860397196263</v>
      </c>
      <c r="G82" s="229">
        <v>922.73785242951408</v>
      </c>
      <c r="H82" s="229">
        <v>3103.9719626168226</v>
      </c>
      <c r="I82" s="229">
        <v>1073.0411799065421</v>
      </c>
      <c r="J82" s="230">
        <v>0.79929753511501023</v>
      </c>
      <c r="K82" s="230">
        <v>0.81978380871265943</v>
      </c>
      <c r="L82" s="229">
        <v>850.61331775700933</v>
      </c>
      <c r="M82" s="229">
        <v>255.84112149532712</v>
      </c>
      <c r="N82" s="229">
        <v>6848</v>
      </c>
      <c r="O82" s="229">
        <v>6884</v>
      </c>
    </row>
    <row r="83" spans="1:16" s="108" customFormat="1" ht="13.8" x14ac:dyDescent="0.25">
      <c r="A83" s="184"/>
      <c r="B83" s="112"/>
      <c r="C83" s="133" t="s">
        <v>168</v>
      </c>
      <c r="D83" s="133" t="s">
        <v>168</v>
      </c>
      <c r="E83" s="133" t="s">
        <v>168</v>
      </c>
      <c r="F83" s="133" t="s">
        <v>169</v>
      </c>
      <c r="G83" s="133" t="s">
        <v>169</v>
      </c>
      <c r="H83" s="133" t="s">
        <v>169</v>
      </c>
      <c r="I83" s="133" t="s">
        <v>169</v>
      </c>
      <c r="J83" s="133" t="s">
        <v>169</v>
      </c>
      <c r="K83" s="133" t="s">
        <v>169</v>
      </c>
      <c r="L83" s="133" t="s">
        <v>169</v>
      </c>
      <c r="M83" s="133" t="s">
        <v>169</v>
      </c>
      <c r="N83" s="133" t="s">
        <v>374</v>
      </c>
      <c r="O83" s="133" t="s">
        <v>374</v>
      </c>
      <c r="P83" s="97"/>
    </row>
    <row r="84" spans="1:16" s="97" customFormat="1" ht="13.8" hidden="1" x14ac:dyDescent="0.25">
      <c r="A84" s="183"/>
      <c r="B84" s="127" t="s">
        <v>170</v>
      </c>
      <c r="C84" s="128">
        <v>60.88</v>
      </c>
      <c r="D84" s="128">
        <v>56.333333333333336</v>
      </c>
      <c r="E84" s="128">
        <v>56.460526315789473</v>
      </c>
      <c r="F84" s="128">
        <v>1775.1741738581352</v>
      </c>
      <c r="G84" s="128">
        <v>1513.2960402936292</v>
      </c>
      <c r="H84" s="128">
        <v>2933.6635197162527</v>
      </c>
      <c r="I84" s="128">
        <v>786.98149329929799</v>
      </c>
      <c r="J84" s="129">
        <v>0.74075496845150623</v>
      </c>
      <c r="K84" s="129">
        <v>0.82817582683981827</v>
      </c>
      <c r="L84" s="128">
        <v>1105.9761285259983</v>
      </c>
      <c r="M84" s="128">
        <v>480.25400665255518</v>
      </c>
      <c r="N84" s="130">
        <v>2796477</v>
      </c>
      <c r="O84" s="185">
        <v>5837353</v>
      </c>
    </row>
    <row r="85" spans="1:16" s="97" customFormat="1" ht="13.8" hidden="1" x14ac:dyDescent="0.25">
      <c r="A85" s="186" t="s">
        <v>89</v>
      </c>
      <c r="B85" s="132" t="s">
        <v>171</v>
      </c>
      <c r="C85" s="128">
        <v>62.6875</v>
      </c>
      <c r="D85" s="128">
        <v>58.0625</v>
      </c>
      <c r="E85" s="128">
        <v>58.157894736842103</v>
      </c>
      <c r="F85" s="128">
        <v>1626.8366464995679</v>
      </c>
      <c r="G85" s="128">
        <v>1432.0462209645088</v>
      </c>
      <c r="H85" s="128">
        <v>2782.1044324772161</v>
      </c>
      <c r="I85" s="128">
        <v>845.61365600691443</v>
      </c>
      <c r="J85" s="129">
        <v>0.74075496845150623</v>
      </c>
      <c r="K85" s="129">
        <v>0.82411534369190143</v>
      </c>
      <c r="L85" s="128">
        <v>1105.9761285259983</v>
      </c>
      <c r="M85" s="128">
        <v>646.82368193604145</v>
      </c>
      <c r="N85" s="118"/>
      <c r="O85" s="187"/>
    </row>
    <row r="86" spans="1:16" s="97" customFormat="1" ht="13.8" hidden="1" x14ac:dyDescent="0.25">
      <c r="A86" s="183" t="s">
        <v>97</v>
      </c>
      <c r="B86" s="114" t="s">
        <v>172</v>
      </c>
      <c r="C86" s="128">
        <v>58.857142857142854</v>
      </c>
      <c r="D86" s="128">
        <v>54.285714285714285</v>
      </c>
      <c r="E86" s="128">
        <v>54.285714285714285</v>
      </c>
      <c r="F86" s="128">
        <v>1680.4778427107808</v>
      </c>
      <c r="G86" s="128">
        <v>1431.030462825147</v>
      </c>
      <c r="H86" s="128">
        <v>3058.2051212073566</v>
      </c>
      <c r="I86" s="128">
        <v>786.30494809334255</v>
      </c>
      <c r="J86" s="129">
        <v>0.73381656756639335</v>
      </c>
      <c r="K86" s="129">
        <v>0.81930793786679712</v>
      </c>
      <c r="L86" s="128">
        <v>1010.6042628607768</v>
      </c>
      <c r="M86" s="128">
        <v>471.81142437031662</v>
      </c>
      <c r="N86" s="118"/>
      <c r="O86" s="187"/>
    </row>
    <row r="87" spans="1:16" s="97" customFormat="1" ht="13.8" hidden="1" x14ac:dyDescent="0.25">
      <c r="A87" s="183" t="s">
        <v>87</v>
      </c>
      <c r="B87" s="114" t="s">
        <v>173</v>
      </c>
      <c r="C87" s="128">
        <v>63.090909090909093</v>
      </c>
      <c r="D87" s="128">
        <v>58.272727272727273</v>
      </c>
      <c r="E87" s="128">
        <v>58</v>
      </c>
      <c r="F87" s="128">
        <v>1780.3838935335266</v>
      </c>
      <c r="G87" s="128">
        <v>1640.9888850405307</v>
      </c>
      <c r="H87" s="128">
        <v>3147.5325598589548</v>
      </c>
      <c r="I87" s="128">
        <v>749.193360152678</v>
      </c>
      <c r="J87" s="129">
        <v>0.80097620554262272</v>
      </c>
      <c r="K87" s="129">
        <v>0.82817582683981827</v>
      </c>
      <c r="L87" s="128">
        <v>1240.6546401339037</v>
      </c>
      <c r="M87" s="128">
        <v>437.22826086956519</v>
      </c>
      <c r="N87" s="118"/>
      <c r="O87" s="187"/>
    </row>
    <row r="88" spans="1:16" s="97" customFormat="1" ht="13.8" hidden="1" x14ac:dyDescent="0.25">
      <c r="A88" s="183" t="s">
        <v>91</v>
      </c>
      <c r="B88" s="114" t="s">
        <v>174</v>
      </c>
      <c r="C88" s="128">
        <v>58.714285714285715</v>
      </c>
      <c r="D88" s="128">
        <v>55.357142857142854</v>
      </c>
      <c r="E88" s="128">
        <v>54.5</v>
      </c>
      <c r="F88" s="128">
        <v>1833.1199835874518</v>
      </c>
      <c r="G88" s="128">
        <v>1467.7945019265546</v>
      </c>
      <c r="H88" s="128">
        <v>2753.4967578652918</v>
      </c>
      <c r="I88" s="128">
        <v>811.24297688127479</v>
      </c>
      <c r="J88" s="129">
        <v>0.82443260879996161</v>
      </c>
      <c r="K88" s="129">
        <v>0.92712706328262595</v>
      </c>
      <c r="L88" s="128">
        <v>1173.9721607531576</v>
      </c>
      <c r="M88" s="128">
        <v>403.7362908217732</v>
      </c>
      <c r="N88" s="118"/>
      <c r="O88" s="187"/>
    </row>
    <row r="89" spans="1:16" s="97" customFormat="1" ht="13.8" hidden="1" x14ac:dyDescent="0.25">
      <c r="A89" s="183" t="s">
        <v>84</v>
      </c>
      <c r="B89" s="114" t="s">
        <v>175</v>
      </c>
      <c r="C89" s="128">
        <v>59.8</v>
      </c>
      <c r="D89" s="128">
        <v>54.9</v>
      </c>
      <c r="E89" s="128">
        <v>55.85</v>
      </c>
      <c r="F89" s="128">
        <v>1789.4546586480312</v>
      </c>
      <c r="G89" s="128">
        <v>1556.484010449509</v>
      </c>
      <c r="H89" s="128">
        <v>3103.9719626168226</v>
      </c>
      <c r="I89" s="128">
        <v>694.18164616840113</v>
      </c>
      <c r="J89" s="129">
        <v>0.72539393459497981</v>
      </c>
      <c r="K89" s="129">
        <v>0.81978380871265943</v>
      </c>
      <c r="L89" s="128">
        <v>1163.3279861577728</v>
      </c>
      <c r="M89" s="128">
        <v>520.66028583350715</v>
      </c>
      <c r="N89" s="118"/>
      <c r="O89" s="187"/>
    </row>
    <row r="90" spans="1:16" s="97" customFormat="1" ht="13.8" x14ac:dyDescent="0.25">
      <c r="A90" s="183"/>
      <c r="B90" s="114" t="s">
        <v>170</v>
      </c>
      <c r="C90" s="128"/>
      <c r="D90" s="128"/>
      <c r="E90" s="128"/>
      <c r="F90" s="128"/>
      <c r="G90" s="128"/>
      <c r="H90" s="128"/>
      <c r="I90" s="128"/>
      <c r="J90" s="129"/>
      <c r="K90" s="129"/>
      <c r="L90" s="128"/>
      <c r="M90" s="128"/>
      <c r="N90" s="231">
        <v>2796477</v>
      </c>
      <c r="O90" s="232">
        <v>5837353</v>
      </c>
    </row>
    <row r="91" spans="1:16" s="97" customFormat="1" ht="13.8" x14ac:dyDescent="0.25">
      <c r="A91" s="186" t="s">
        <v>89</v>
      </c>
      <c r="B91" s="132" t="s">
        <v>171</v>
      </c>
      <c r="C91" s="233">
        <v>67.400000000000006</v>
      </c>
      <c r="D91" s="233">
        <v>59.2</v>
      </c>
      <c r="E91" s="233">
        <v>59.666666666666664</v>
      </c>
      <c r="F91" s="233">
        <v>1671.3195379780418</v>
      </c>
      <c r="G91" s="233">
        <v>1475.828663690759</v>
      </c>
      <c r="H91" s="233">
        <v>2352.375100799321</v>
      </c>
      <c r="I91" s="233">
        <v>528.03122303176065</v>
      </c>
      <c r="J91" s="234">
        <v>0.88462851291386957</v>
      </c>
      <c r="K91" s="234">
        <v>0.90872502515452058</v>
      </c>
      <c r="L91" s="233">
        <v>844.7986560090543</v>
      </c>
      <c r="M91" s="233">
        <v>359.50214331187664</v>
      </c>
      <c r="N91" s="118"/>
      <c r="O91" s="187"/>
    </row>
    <row r="92" spans="1:16" s="97" customFormat="1" ht="13.8" x14ac:dyDescent="0.25">
      <c r="A92" s="183" t="s">
        <v>97</v>
      </c>
      <c r="B92" s="114" t="s">
        <v>172</v>
      </c>
      <c r="C92" s="233">
        <v>63.357142857142854</v>
      </c>
      <c r="D92" s="233">
        <v>59.071428571428569</v>
      </c>
      <c r="E92" s="233">
        <v>59.857142857142854</v>
      </c>
      <c r="F92" s="233">
        <v>1767.3314412764694</v>
      </c>
      <c r="G92" s="233">
        <v>1508.5682703226526</v>
      </c>
      <c r="H92" s="233">
        <v>2452.0691581486858</v>
      </c>
      <c r="I92" s="233">
        <v>653.1719530079821</v>
      </c>
      <c r="J92" s="234">
        <v>0.6286537150211855</v>
      </c>
      <c r="K92" s="234">
        <v>0.74881268456786176</v>
      </c>
      <c r="L92" s="233">
        <v>1097.9969475952357</v>
      </c>
      <c r="M92" s="233">
        <v>720.05203297447883</v>
      </c>
      <c r="N92" s="118"/>
      <c r="O92" s="187"/>
    </row>
    <row r="93" spans="1:16" s="97" customFormat="1" ht="13.8" x14ac:dyDescent="0.25">
      <c r="A93" s="183" t="s">
        <v>87</v>
      </c>
      <c r="B93" s="114" t="s">
        <v>173</v>
      </c>
      <c r="C93" s="233">
        <v>58.8</v>
      </c>
      <c r="D93" s="233">
        <v>54.7</v>
      </c>
      <c r="E93" s="233">
        <v>53.3</v>
      </c>
      <c r="F93" s="233">
        <v>1855.7055276381909</v>
      </c>
      <c r="G93" s="233">
        <v>1556.484010449509</v>
      </c>
      <c r="H93" s="233">
        <v>3173.1368809160845</v>
      </c>
      <c r="I93" s="233">
        <v>952.47429433234868</v>
      </c>
      <c r="J93" s="234">
        <v>0.74255061638368369</v>
      </c>
      <c r="K93" s="234">
        <v>0.82734792168359339</v>
      </c>
      <c r="L93" s="233">
        <v>1430.0377182573318</v>
      </c>
      <c r="M93" s="233">
        <v>659.84389933099715</v>
      </c>
      <c r="N93" s="118"/>
      <c r="O93" s="187"/>
    </row>
    <row r="94" spans="1:16" s="97" customFormat="1" ht="13.8" x14ac:dyDescent="0.25">
      <c r="A94" s="183" t="s">
        <v>91</v>
      </c>
      <c r="B94" s="114" t="s">
        <v>174</v>
      </c>
      <c r="C94" s="233">
        <v>56.4375</v>
      </c>
      <c r="D94" s="233">
        <v>52.9375</v>
      </c>
      <c r="E94" s="233">
        <v>54</v>
      </c>
      <c r="F94" s="233">
        <v>1784.919276090779</v>
      </c>
      <c r="G94" s="233">
        <v>1562.529570144055</v>
      </c>
      <c r="H94" s="233">
        <v>2967.0300848458801</v>
      </c>
      <c r="I94" s="233">
        <v>761.75838974102476</v>
      </c>
      <c r="J94" s="234">
        <v>0.73558280927104325</v>
      </c>
      <c r="K94" s="234">
        <v>0.96617464965859157</v>
      </c>
      <c r="L94" s="233">
        <v>1201.9913131458384</v>
      </c>
      <c r="M94" s="233">
        <v>478.24864802916159</v>
      </c>
      <c r="N94" s="118"/>
      <c r="O94" s="187"/>
    </row>
    <row r="95" spans="1:16" s="97" customFormat="1" ht="13.8" x14ac:dyDescent="0.25">
      <c r="A95" s="183" t="s">
        <v>84</v>
      </c>
      <c r="B95" s="114" t="s">
        <v>175</v>
      </c>
      <c r="C95" s="233">
        <v>58.85</v>
      </c>
      <c r="D95" s="233">
        <v>55.8</v>
      </c>
      <c r="E95" s="233">
        <v>55.15</v>
      </c>
      <c r="F95" s="233">
        <v>1626.8366464995679</v>
      </c>
      <c r="G95" s="233">
        <v>1455.6185101580136</v>
      </c>
      <c r="H95" s="233">
        <v>3523.6256253813299</v>
      </c>
      <c r="I95" s="233">
        <v>953.73869509043925</v>
      </c>
      <c r="J95" s="234">
        <v>0.64321653391900169</v>
      </c>
      <c r="K95" s="234">
        <v>0.81978380871265943</v>
      </c>
      <c r="L95" s="233">
        <v>966.74446290143965</v>
      </c>
      <c r="M95" s="233">
        <v>480.61038961038963</v>
      </c>
      <c r="N95" s="188"/>
      <c r="O95" s="189"/>
    </row>
    <row r="96" spans="1:16" s="97" customFormat="1" ht="13.8" x14ac:dyDescent="0.25">
      <c r="A96" s="139"/>
      <c r="B96" s="140"/>
      <c r="C96" s="141"/>
      <c r="D96" s="141"/>
      <c r="E96" s="141"/>
      <c r="F96" s="141"/>
      <c r="G96" s="141"/>
      <c r="H96" s="141"/>
      <c r="I96" s="141"/>
      <c r="J96" s="142"/>
      <c r="K96" s="142"/>
      <c r="L96" s="141"/>
      <c r="M96" s="141"/>
      <c r="N96" s="118"/>
      <c r="O96" s="118"/>
    </row>
    <row r="97" spans="1:15" s="97" customFormat="1" ht="13.8" x14ac:dyDescent="0.25">
      <c r="A97" s="139"/>
      <c r="B97" s="140"/>
      <c r="C97" s="141"/>
      <c r="D97" s="141"/>
      <c r="E97" s="141"/>
      <c r="F97" s="141"/>
      <c r="G97" s="141"/>
      <c r="H97" s="141"/>
      <c r="I97" s="141"/>
      <c r="J97" s="142"/>
      <c r="K97" s="142"/>
      <c r="L97" s="141"/>
      <c r="M97" s="141"/>
      <c r="N97" s="118"/>
      <c r="O97" s="118"/>
    </row>
    <row r="98" spans="1:15" x14ac:dyDescent="0.3">
      <c r="C98" s="137"/>
      <c r="D98" s="137"/>
      <c r="E98" s="137"/>
    </row>
    <row r="99" spans="1:15" hidden="1" x14ac:dyDescent="0.3">
      <c r="B99" s="93" t="s">
        <v>368</v>
      </c>
      <c r="C99" s="137">
        <v>60.958333333333336</v>
      </c>
      <c r="D99" s="137">
        <v>56.347222222222221</v>
      </c>
      <c r="E99" s="137">
        <v>56.472222222222221</v>
      </c>
      <c r="F99" s="135">
        <v>1775.1741738581352</v>
      </c>
      <c r="G99" s="135">
        <v>1513.2960402936292</v>
      </c>
      <c r="H99" s="135">
        <v>2933.6635197162527</v>
      </c>
      <c r="I99" s="135">
        <v>786.98149329929799</v>
      </c>
      <c r="J99" s="136">
        <v>0.74075496845150623</v>
      </c>
      <c r="K99" s="136">
        <v>0.82817582683981827</v>
      </c>
      <c r="L99" s="135">
        <v>1105.9761285259983</v>
      </c>
      <c r="M99" s="135">
        <v>480.25400665255518</v>
      </c>
    </row>
    <row r="100" spans="1:15" hidden="1" x14ac:dyDescent="0.3">
      <c r="A100" s="93" t="s">
        <v>89</v>
      </c>
      <c r="B100" s="93" t="s">
        <v>367</v>
      </c>
      <c r="C100" s="137">
        <v>67.400000000000006</v>
      </c>
      <c r="D100" s="137">
        <v>59.2</v>
      </c>
      <c r="E100" s="137">
        <v>59.666666666666664</v>
      </c>
      <c r="F100" s="135">
        <v>1671.3195379780418</v>
      </c>
      <c r="G100" s="135">
        <v>1475.828663690759</v>
      </c>
      <c r="H100" s="135">
        <v>2352.375100799321</v>
      </c>
      <c r="I100" s="135">
        <v>528.03122303176065</v>
      </c>
      <c r="J100" s="136">
        <v>0.88462851291386957</v>
      </c>
      <c r="K100" s="136">
        <v>0.90872502515452058</v>
      </c>
      <c r="L100" s="135">
        <v>844.7986560090543</v>
      </c>
      <c r="M100" s="135">
        <v>359.50214331187664</v>
      </c>
    </row>
    <row r="101" spans="1:15" hidden="1" x14ac:dyDescent="0.3">
      <c r="A101" s="93" t="s">
        <v>97</v>
      </c>
      <c r="B101" s="93" t="s">
        <v>363</v>
      </c>
      <c r="C101" s="137">
        <v>63.357142857142854</v>
      </c>
      <c r="D101" s="137">
        <v>59.071428571428569</v>
      </c>
      <c r="E101" s="137">
        <v>59.857142857142854</v>
      </c>
      <c r="F101" s="135">
        <v>1767.3314412764694</v>
      </c>
      <c r="G101" s="135">
        <v>1508.5682703226526</v>
      </c>
      <c r="H101" s="135">
        <v>2452.0691581486858</v>
      </c>
      <c r="I101" s="135">
        <v>653.1719530079821</v>
      </c>
      <c r="J101" s="136">
        <v>0.6286537150211855</v>
      </c>
      <c r="K101" s="136">
        <v>0.74881268456786176</v>
      </c>
      <c r="L101" s="135">
        <v>1097.9969475952357</v>
      </c>
      <c r="M101" s="135">
        <v>720.05203297447883</v>
      </c>
    </row>
    <row r="102" spans="1:15" hidden="1" x14ac:dyDescent="0.3">
      <c r="A102" s="93" t="s">
        <v>87</v>
      </c>
      <c r="B102" s="93" t="s">
        <v>364</v>
      </c>
      <c r="C102" s="137">
        <v>58.8</v>
      </c>
      <c r="D102" s="137">
        <v>54.7</v>
      </c>
      <c r="E102" s="137">
        <v>53.3</v>
      </c>
      <c r="F102" s="135">
        <v>1855.7055276381909</v>
      </c>
      <c r="G102" s="135">
        <v>1556.484010449509</v>
      </c>
      <c r="H102" s="135">
        <v>3173.1368809160845</v>
      </c>
      <c r="I102" s="135">
        <v>952.47429433234868</v>
      </c>
      <c r="J102" s="136">
        <v>0.74255061638368369</v>
      </c>
      <c r="K102" s="136">
        <v>0.82734792168359339</v>
      </c>
      <c r="L102" s="135">
        <v>1430.0377182573318</v>
      </c>
      <c r="M102" s="135">
        <v>659.84389933099715</v>
      </c>
    </row>
    <row r="103" spans="1:15" hidden="1" x14ac:dyDescent="0.3">
      <c r="A103" s="93" t="s">
        <v>91</v>
      </c>
      <c r="B103" s="93" t="s">
        <v>365</v>
      </c>
      <c r="C103" s="137">
        <v>56.4375</v>
      </c>
      <c r="D103" s="137">
        <v>52.9375</v>
      </c>
      <c r="E103" s="137">
        <v>54</v>
      </c>
      <c r="F103" s="135">
        <v>1784.919276090779</v>
      </c>
      <c r="G103" s="135">
        <v>1562.529570144055</v>
      </c>
      <c r="H103" s="135">
        <v>2967.0300848458801</v>
      </c>
      <c r="I103" s="135">
        <v>761.75838974102476</v>
      </c>
      <c r="J103" s="136">
        <v>0.73558280927104325</v>
      </c>
      <c r="K103" s="136">
        <v>0.96617464965859157</v>
      </c>
      <c r="L103" s="135">
        <v>1201.9913131458384</v>
      </c>
      <c r="M103" s="135">
        <v>478.24864802916159</v>
      </c>
    </row>
    <row r="104" spans="1:15" hidden="1" x14ac:dyDescent="0.3">
      <c r="A104" s="93" t="s">
        <v>84</v>
      </c>
      <c r="B104" s="93" t="s">
        <v>366</v>
      </c>
      <c r="C104" s="137">
        <v>58.823529411764703</v>
      </c>
      <c r="D104" s="137">
        <v>55.764705882352942</v>
      </c>
      <c r="E104" s="137">
        <v>55.058823529411768</v>
      </c>
      <c r="F104" s="135">
        <v>1649.6114202925169</v>
      </c>
      <c r="G104" s="135">
        <v>1433.7737673219465</v>
      </c>
      <c r="H104" s="135">
        <v>3523.6256253813299</v>
      </c>
      <c r="I104" s="135">
        <v>953.73869509043925</v>
      </c>
      <c r="J104" s="136">
        <v>0.63997876582842939</v>
      </c>
      <c r="K104" s="136">
        <v>0.76726522382893347</v>
      </c>
      <c r="L104" s="135">
        <v>946.875</v>
      </c>
      <c r="M104" s="135">
        <v>437.22826086956519</v>
      </c>
    </row>
    <row r="105" spans="1:15" x14ac:dyDescent="0.3">
      <c r="C105" s="137"/>
      <c r="D105" s="137"/>
      <c r="E105" s="137"/>
      <c r="F105" s="135"/>
      <c r="G105" s="135"/>
      <c r="H105" s="135"/>
      <c r="I105" s="135"/>
      <c r="J105" s="136"/>
      <c r="K105" s="136"/>
      <c r="L105" s="135"/>
      <c r="M105" s="135"/>
    </row>
  </sheetData>
  <pageMargins left="0.70866141732283472" right="0.70866141732283472" top="0.74803149606299213" bottom="0.74803149606299213" header="0.31496062992125984" footer="0.31496062992125984"/>
  <pageSetup paperSize="8" scale="10"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105"/>
  <sheetViews>
    <sheetView topLeftCell="C36" zoomScale="65" zoomScaleNormal="65" workbookViewId="0">
      <selection activeCell="O4" sqref="O4:O82"/>
    </sheetView>
  </sheetViews>
  <sheetFormatPr defaultColWidth="9.109375" defaultRowHeight="14.4" x14ac:dyDescent="0.3"/>
  <cols>
    <col min="1" max="1" width="9.88671875" style="93" customWidth="1"/>
    <col min="2" max="2" width="36.6640625" style="93" customWidth="1"/>
    <col min="3" max="3" width="17.109375" style="93" customWidth="1"/>
    <col min="4" max="4" width="17.88671875" style="93" customWidth="1"/>
    <col min="5" max="5" width="15.6640625" style="93" customWidth="1"/>
    <col min="6" max="6" width="13.44140625" style="93" customWidth="1"/>
    <col min="7" max="7" width="12.88671875" style="93" customWidth="1"/>
    <col min="8" max="8" width="13.6640625" style="93" customWidth="1"/>
    <col min="9" max="9" width="13" style="93" customWidth="1"/>
    <col min="10" max="11" width="14.6640625" style="93" customWidth="1"/>
    <col min="12" max="12" width="14.33203125" style="93" customWidth="1"/>
    <col min="13" max="13" width="13.109375" style="93" customWidth="1"/>
    <col min="14" max="14" width="14" style="93" customWidth="1"/>
    <col min="15" max="15" width="14.5546875" style="93" customWidth="1"/>
    <col min="16" max="16384" width="9.109375" style="93"/>
  </cols>
  <sheetData>
    <row r="1" spans="1:16369" ht="34.799999999999997" x14ac:dyDescent="0.55000000000000004">
      <c r="A1" s="179" t="s">
        <v>358</v>
      </c>
      <c r="B1" s="180"/>
      <c r="C1" s="180"/>
      <c r="D1" s="180"/>
      <c r="E1" s="180"/>
      <c r="F1" s="180"/>
      <c r="G1" s="180"/>
      <c r="H1" s="180"/>
      <c r="I1" s="180"/>
      <c r="J1" s="180"/>
      <c r="K1" s="180"/>
      <c r="L1" s="181"/>
      <c r="M1" s="180"/>
      <c r="N1" s="180"/>
      <c r="O1" s="182"/>
      <c r="P1" s="109"/>
      <c r="Q1" s="109"/>
      <c r="R1" s="109"/>
      <c r="S1" s="109"/>
      <c r="T1" s="109"/>
      <c r="U1" s="109"/>
      <c r="V1" s="109"/>
      <c r="W1" s="109"/>
      <c r="X1" s="109"/>
      <c r="Y1" s="109"/>
      <c r="Z1" s="109"/>
      <c r="AA1" s="110"/>
      <c r="AB1" s="109"/>
      <c r="AC1" s="109"/>
      <c r="AD1" s="110"/>
      <c r="AE1" s="109"/>
      <c r="AF1" s="109"/>
      <c r="AG1" s="109"/>
      <c r="AH1" s="109"/>
      <c r="AI1" s="109"/>
      <c r="AJ1" s="109"/>
      <c r="AK1" s="109"/>
      <c r="AL1" s="109"/>
      <c r="AM1" s="109"/>
      <c r="AN1" s="109"/>
      <c r="AO1" s="109"/>
      <c r="AP1" s="110"/>
      <c r="AQ1" s="109"/>
      <c r="AR1" s="109"/>
      <c r="AS1" s="110"/>
      <c r="AT1" s="109"/>
      <c r="AU1" s="109"/>
      <c r="AV1" s="109"/>
      <c r="AW1" s="109"/>
      <c r="AX1" s="109"/>
      <c r="AY1" s="109"/>
      <c r="AZ1" s="109"/>
      <c r="BA1" s="109"/>
      <c r="BB1" s="109"/>
      <c r="BC1" s="109"/>
      <c r="BD1" s="109"/>
      <c r="BE1" s="110"/>
      <c r="BF1" s="109"/>
      <c r="BG1" s="109"/>
      <c r="BH1" s="110"/>
      <c r="BI1" s="109"/>
      <c r="BJ1" s="109"/>
      <c r="BK1" s="109"/>
      <c r="BL1" s="109"/>
      <c r="BM1" s="109"/>
      <c r="BN1" s="109"/>
      <c r="BO1" s="109"/>
      <c r="BP1" s="109"/>
      <c r="BQ1" s="109"/>
      <c r="BR1" s="109"/>
      <c r="BS1" s="109"/>
      <c r="BT1" s="110"/>
      <c r="BU1" s="109"/>
      <c r="BV1" s="109"/>
      <c r="BW1" s="110"/>
      <c r="BX1" s="109"/>
      <c r="BY1" s="109"/>
      <c r="BZ1" s="109"/>
      <c r="CA1" s="109"/>
      <c r="CB1" s="109"/>
      <c r="CC1" s="109"/>
      <c r="CD1" s="109"/>
      <c r="CE1" s="109"/>
      <c r="CF1" s="109"/>
      <c r="CG1" s="109"/>
      <c r="CH1" s="109"/>
      <c r="CI1" s="110"/>
      <c r="CJ1" s="109"/>
      <c r="CK1" s="109"/>
      <c r="CL1" s="110"/>
      <c r="CM1" s="109"/>
      <c r="CN1" s="109"/>
      <c r="CO1" s="109"/>
      <c r="CP1" s="109"/>
      <c r="CQ1" s="109"/>
      <c r="CR1" s="109"/>
      <c r="CS1" s="109"/>
      <c r="CT1" s="109"/>
      <c r="CU1" s="109"/>
      <c r="CV1" s="109"/>
      <c r="CW1" s="109"/>
      <c r="CX1" s="110"/>
      <c r="CY1" s="109"/>
      <c r="CZ1" s="109"/>
      <c r="DA1" s="110"/>
      <c r="DB1" s="109"/>
      <c r="DC1" s="109"/>
      <c r="DD1" s="109"/>
      <c r="DE1" s="109"/>
      <c r="DF1" s="109"/>
      <c r="DG1" s="109"/>
      <c r="DH1" s="109"/>
      <c r="DI1" s="109"/>
      <c r="DJ1" s="109"/>
      <c r="DK1" s="109"/>
      <c r="DL1" s="109"/>
      <c r="DM1" s="110"/>
      <c r="DN1" s="109"/>
      <c r="DO1" s="109"/>
      <c r="DP1" s="110"/>
      <c r="DQ1" s="109"/>
      <c r="DR1" s="109"/>
      <c r="DS1" s="109"/>
      <c r="DT1" s="109"/>
      <c r="DU1" s="109"/>
      <c r="DV1" s="109"/>
      <c r="DW1" s="109"/>
      <c r="DX1" s="109"/>
      <c r="DY1" s="109"/>
      <c r="DZ1" s="109"/>
      <c r="EA1" s="109"/>
      <c r="EB1" s="110"/>
      <c r="EC1" s="109"/>
      <c r="ED1" s="109"/>
      <c r="EE1" s="110"/>
      <c r="EF1" s="109"/>
      <c r="EG1" s="109"/>
      <c r="EH1" s="109"/>
      <c r="EI1" s="109"/>
      <c r="EJ1" s="109"/>
      <c r="EK1" s="109"/>
      <c r="EL1" s="109"/>
      <c r="EM1" s="109"/>
      <c r="EN1" s="109"/>
      <c r="EO1" s="109"/>
      <c r="EP1" s="109"/>
      <c r="EQ1" s="110"/>
      <c r="ER1" s="109"/>
      <c r="ES1" s="109"/>
      <c r="ET1" s="110"/>
      <c r="EU1" s="109"/>
      <c r="EV1" s="109"/>
      <c r="EW1" s="109"/>
      <c r="EX1" s="109"/>
      <c r="EY1" s="109"/>
      <c r="EZ1" s="109"/>
      <c r="FA1" s="109"/>
      <c r="FB1" s="109"/>
      <c r="FC1" s="109"/>
      <c r="FD1" s="109"/>
      <c r="FE1" s="109"/>
      <c r="FF1" s="110"/>
      <c r="FG1" s="109"/>
      <c r="FH1" s="109"/>
      <c r="FI1" s="110"/>
      <c r="FJ1" s="109"/>
      <c r="FK1" s="109"/>
      <c r="FL1" s="109"/>
      <c r="FM1" s="109"/>
      <c r="FN1" s="109"/>
      <c r="FO1" s="109"/>
      <c r="FP1" s="109"/>
      <c r="FQ1" s="109"/>
      <c r="FR1" s="109"/>
      <c r="FS1" s="109"/>
      <c r="FT1" s="109"/>
      <c r="FU1" s="110"/>
      <c r="FV1" s="109"/>
      <c r="FW1" s="109"/>
      <c r="FX1" s="110"/>
      <c r="FY1" s="109"/>
      <c r="FZ1" s="109"/>
      <c r="GA1" s="109"/>
      <c r="GB1" s="109"/>
      <c r="GC1" s="109"/>
      <c r="GD1" s="109"/>
      <c r="GE1" s="109"/>
      <c r="GF1" s="109"/>
      <c r="GG1" s="109"/>
      <c r="GH1" s="109"/>
      <c r="GI1" s="109"/>
      <c r="GJ1" s="110"/>
      <c r="GK1" s="109"/>
      <c r="GL1" s="109"/>
      <c r="GM1" s="110"/>
      <c r="GN1" s="109"/>
      <c r="GO1" s="109"/>
      <c r="GP1" s="109"/>
      <c r="GQ1" s="109"/>
      <c r="GR1" s="109"/>
      <c r="GS1" s="109"/>
      <c r="GT1" s="109"/>
      <c r="GU1" s="109"/>
      <c r="GV1" s="109"/>
      <c r="GW1" s="109"/>
      <c r="GX1" s="109"/>
      <c r="GY1" s="110"/>
      <c r="GZ1" s="109"/>
      <c r="HA1" s="109"/>
      <c r="HB1" s="110"/>
      <c r="HC1" s="109"/>
      <c r="HD1" s="109"/>
      <c r="HE1" s="109"/>
      <c r="HF1" s="109"/>
      <c r="HG1" s="109"/>
      <c r="HH1" s="109"/>
      <c r="HI1" s="109"/>
      <c r="HJ1" s="109"/>
      <c r="HK1" s="109"/>
      <c r="HL1" s="109"/>
      <c r="HM1" s="109"/>
      <c r="HN1" s="110"/>
      <c r="HO1" s="109"/>
      <c r="HP1" s="109"/>
      <c r="HQ1" s="110"/>
      <c r="HR1" s="109"/>
      <c r="HS1" s="109"/>
      <c r="HT1" s="109"/>
      <c r="HU1" s="109"/>
      <c r="HV1" s="109"/>
      <c r="HW1" s="109"/>
      <c r="HX1" s="109"/>
      <c r="HY1" s="109"/>
      <c r="HZ1" s="109"/>
      <c r="IA1" s="109"/>
      <c r="IB1" s="109"/>
      <c r="IC1" s="110"/>
      <c r="ID1" s="109"/>
      <c r="IE1" s="109"/>
      <c r="IF1" s="110"/>
      <c r="IG1" s="109"/>
      <c r="IH1" s="109"/>
      <c r="II1" s="109"/>
      <c r="IJ1" s="109"/>
      <c r="IK1" s="109"/>
      <c r="IL1" s="109"/>
      <c r="IM1" s="109"/>
      <c r="IN1" s="109"/>
      <c r="IO1" s="109"/>
      <c r="IP1" s="109"/>
      <c r="IQ1" s="109"/>
      <c r="IR1" s="110"/>
      <c r="IS1" s="109"/>
      <c r="IT1" s="109"/>
      <c r="IU1" s="110"/>
      <c r="IV1" s="109"/>
      <c r="IW1" s="109"/>
      <c r="IX1" s="109"/>
      <c r="IY1" s="109"/>
      <c r="IZ1" s="109"/>
      <c r="JA1" s="109"/>
      <c r="JB1" s="109"/>
      <c r="JC1" s="109"/>
      <c r="JD1" s="109"/>
      <c r="JE1" s="109"/>
      <c r="JF1" s="109"/>
      <c r="JG1" s="110"/>
      <c r="JH1" s="109"/>
      <c r="JI1" s="109"/>
      <c r="JJ1" s="110"/>
      <c r="JK1" s="109"/>
      <c r="JL1" s="109"/>
      <c r="JM1" s="109"/>
      <c r="JN1" s="109"/>
      <c r="JO1" s="109"/>
      <c r="JP1" s="109"/>
      <c r="JQ1" s="109"/>
      <c r="JR1" s="109"/>
      <c r="JS1" s="109"/>
      <c r="JT1" s="109"/>
      <c r="JU1" s="109"/>
      <c r="JV1" s="110"/>
      <c r="JW1" s="109"/>
      <c r="JX1" s="109"/>
      <c r="JY1" s="110"/>
      <c r="JZ1" s="109"/>
      <c r="KA1" s="109"/>
      <c r="KB1" s="109"/>
      <c r="KC1" s="109"/>
      <c r="KD1" s="109"/>
      <c r="KE1" s="109"/>
      <c r="KF1" s="109"/>
      <c r="KG1" s="109"/>
      <c r="KH1" s="109"/>
      <c r="KI1" s="109"/>
      <c r="KJ1" s="109"/>
      <c r="KK1" s="110"/>
      <c r="KL1" s="109"/>
      <c r="KM1" s="109"/>
      <c r="KN1" s="110"/>
      <c r="KO1" s="109"/>
      <c r="KP1" s="109"/>
      <c r="KQ1" s="109"/>
      <c r="KR1" s="109"/>
      <c r="KS1" s="109"/>
      <c r="KT1" s="109"/>
      <c r="KU1" s="109"/>
      <c r="KV1" s="109"/>
      <c r="KW1" s="109"/>
      <c r="KX1" s="109"/>
      <c r="KY1" s="109"/>
      <c r="KZ1" s="110"/>
      <c r="LA1" s="109"/>
      <c r="LB1" s="109"/>
      <c r="LC1" s="110"/>
      <c r="LD1" s="109"/>
      <c r="LE1" s="109"/>
      <c r="LF1" s="109"/>
      <c r="LG1" s="109"/>
      <c r="LH1" s="109"/>
      <c r="LI1" s="109"/>
      <c r="LJ1" s="109"/>
      <c r="LK1" s="109"/>
      <c r="LL1" s="109"/>
      <c r="LM1" s="109"/>
      <c r="LN1" s="109"/>
      <c r="LO1" s="110"/>
      <c r="LP1" s="109"/>
      <c r="LQ1" s="109"/>
      <c r="LR1" s="110"/>
      <c r="LS1" s="109"/>
      <c r="LT1" s="109"/>
      <c r="LU1" s="109"/>
      <c r="LV1" s="109"/>
      <c r="LW1" s="109"/>
      <c r="LX1" s="109"/>
      <c r="LY1" s="109"/>
      <c r="LZ1" s="109"/>
      <c r="MA1" s="109"/>
      <c r="MB1" s="109"/>
      <c r="MC1" s="109"/>
      <c r="MD1" s="110"/>
      <c r="ME1" s="109"/>
      <c r="MF1" s="109"/>
      <c r="MG1" s="110"/>
      <c r="MH1" s="109"/>
      <c r="MI1" s="109"/>
      <c r="MJ1" s="109"/>
      <c r="MK1" s="109"/>
      <c r="ML1" s="109"/>
      <c r="MM1" s="109"/>
      <c r="MN1" s="109"/>
      <c r="MO1" s="109"/>
      <c r="MP1" s="109"/>
      <c r="MQ1" s="109"/>
      <c r="MR1" s="109"/>
      <c r="MS1" s="110"/>
      <c r="MT1" s="109"/>
      <c r="MU1" s="109"/>
      <c r="MV1" s="110"/>
      <c r="MW1" s="109"/>
      <c r="MX1" s="109"/>
      <c r="MY1" s="109"/>
      <c r="MZ1" s="109"/>
      <c r="NA1" s="109"/>
      <c r="NB1" s="109"/>
      <c r="NC1" s="109"/>
      <c r="ND1" s="109"/>
      <c r="NE1" s="109"/>
      <c r="NF1" s="109"/>
      <c r="NG1" s="109"/>
      <c r="NH1" s="110"/>
      <c r="NI1" s="109"/>
      <c r="NJ1" s="109"/>
      <c r="NK1" s="110"/>
      <c r="NL1" s="109"/>
      <c r="NM1" s="109"/>
      <c r="NN1" s="109"/>
      <c r="NO1" s="109"/>
      <c r="NP1" s="109"/>
      <c r="NQ1" s="109"/>
      <c r="NR1" s="109"/>
      <c r="NS1" s="109"/>
      <c r="NT1" s="109"/>
      <c r="NU1" s="109"/>
      <c r="NV1" s="109"/>
      <c r="NW1" s="110"/>
      <c r="NX1" s="109"/>
      <c r="NY1" s="109"/>
      <c r="NZ1" s="110"/>
      <c r="OA1" s="109"/>
      <c r="OB1" s="109"/>
      <c r="OC1" s="109"/>
      <c r="OD1" s="109"/>
      <c r="OE1" s="109"/>
      <c r="OF1" s="109"/>
      <c r="OG1" s="109"/>
      <c r="OH1" s="109"/>
      <c r="OI1" s="109"/>
      <c r="OJ1" s="109"/>
      <c r="OK1" s="109"/>
      <c r="OL1" s="110"/>
      <c r="OM1" s="109"/>
      <c r="ON1" s="109"/>
      <c r="OO1" s="110"/>
      <c r="OP1" s="109"/>
      <c r="OQ1" s="109"/>
      <c r="OR1" s="109"/>
      <c r="OS1" s="109"/>
      <c r="OT1" s="109"/>
      <c r="OU1" s="109"/>
      <c r="OV1" s="109"/>
      <c r="OW1" s="109"/>
      <c r="OX1" s="109"/>
      <c r="OY1" s="109"/>
      <c r="OZ1" s="109"/>
      <c r="PA1" s="110"/>
      <c r="PB1" s="109"/>
      <c r="PC1" s="109"/>
      <c r="PD1" s="110"/>
      <c r="PE1" s="109"/>
      <c r="PF1" s="109"/>
      <c r="PG1" s="109"/>
      <c r="PH1" s="109"/>
      <c r="PI1" s="109"/>
      <c r="PJ1" s="109"/>
      <c r="PK1" s="109"/>
      <c r="PL1" s="109"/>
      <c r="PM1" s="109"/>
      <c r="PN1" s="109"/>
      <c r="PO1" s="109"/>
      <c r="PP1" s="110"/>
      <c r="PQ1" s="109"/>
      <c r="PR1" s="109"/>
      <c r="PS1" s="110"/>
      <c r="PT1" s="109"/>
      <c r="PU1" s="109"/>
      <c r="PV1" s="109"/>
      <c r="PW1" s="109"/>
      <c r="PX1" s="109"/>
      <c r="PY1" s="109"/>
      <c r="PZ1" s="109"/>
      <c r="QA1" s="109"/>
      <c r="QB1" s="109"/>
      <c r="QC1" s="109"/>
      <c r="QD1" s="109"/>
      <c r="QE1" s="110"/>
      <c r="QF1" s="109"/>
      <c r="QG1" s="109"/>
      <c r="QH1" s="110"/>
      <c r="QI1" s="109"/>
      <c r="QJ1" s="109"/>
      <c r="QK1" s="109"/>
      <c r="QL1" s="109"/>
      <c r="QM1" s="109"/>
      <c r="QN1" s="109"/>
      <c r="QO1" s="109"/>
      <c r="QP1" s="109"/>
      <c r="QQ1" s="109"/>
      <c r="QR1" s="109"/>
      <c r="QS1" s="109"/>
      <c r="QT1" s="110"/>
      <c r="QU1" s="109"/>
      <c r="QV1" s="109"/>
      <c r="QW1" s="110"/>
      <c r="QX1" s="109"/>
      <c r="QY1" s="109"/>
      <c r="QZ1" s="109"/>
      <c r="RA1" s="109"/>
      <c r="RB1" s="109"/>
      <c r="RC1" s="109"/>
      <c r="RD1" s="109"/>
      <c r="RE1" s="109"/>
      <c r="RF1" s="109"/>
      <c r="RG1" s="109"/>
      <c r="RH1" s="109"/>
      <c r="RI1" s="110"/>
      <c r="RJ1" s="109"/>
      <c r="RK1" s="109"/>
      <c r="RL1" s="110"/>
      <c r="RM1" s="109"/>
      <c r="RN1" s="109"/>
      <c r="RO1" s="109"/>
      <c r="RP1" s="109"/>
      <c r="RQ1" s="109"/>
      <c r="RR1" s="109"/>
      <c r="RS1" s="109"/>
      <c r="RT1" s="109"/>
      <c r="RU1" s="109"/>
      <c r="RV1" s="109"/>
      <c r="RW1" s="109"/>
      <c r="RX1" s="110"/>
      <c r="RY1" s="109"/>
      <c r="RZ1" s="109"/>
      <c r="SA1" s="110"/>
      <c r="SB1" s="109"/>
      <c r="SC1" s="109"/>
      <c r="SD1" s="109"/>
      <c r="SE1" s="109"/>
      <c r="SF1" s="109"/>
      <c r="SG1" s="109"/>
      <c r="SH1" s="109"/>
      <c r="SI1" s="109"/>
      <c r="SJ1" s="109"/>
      <c r="SK1" s="109"/>
      <c r="SL1" s="109"/>
      <c r="SM1" s="110"/>
      <c r="SN1" s="109"/>
      <c r="SO1" s="109"/>
      <c r="SP1" s="110"/>
      <c r="SQ1" s="109"/>
      <c r="SR1" s="109"/>
      <c r="SS1" s="109"/>
      <c r="ST1" s="109"/>
      <c r="SU1" s="109"/>
      <c r="SV1" s="109"/>
      <c r="SW1" s="109"/>
      <c r="SX1" s="109"/>
      <c r="SY1" s="109"/>
      <c r="SZ1" s="109"/>
      <c r="TA1" s="109"/>
      <c r="TB1" s="110"/>
      <c r="TC1" s="109"/>
      <c r="TD1" s="109"/>
      <c r="TE1" s="110"/>
      <c r="TF1" s="109"/>
      <c r="TG1" s="109"/>
      <c r="TH1" s="109"/>
      <c r="TI1" s="109"/>
      <c r="TJ1" s="109"/>
      <c r="TK1" s="109"/>
      <c r="TL1" s="109"/>
      <c r="TM1" s="109"/>
      <c r="TN1" s="109"/>
      <c r="TO1" s="109"/>
      <c r="TP1" s="109"/>
      <c r="TQ1" s="110"/>
      <c r="TR1" s="109"/>
      <c r="TS1" s="109"/>
      <c r="TT1" s="110"/>
      <c r="TU1" s="109"/>
      <c r="TV1" s="109"/>
      <c r="TW1" s="109"/>
      <c r="TX1" s="109"/>
      <c r="TY1" s="109"/>
      <c r="TZ1" s="109"/>
      <c r="UA1" s="109"/>
      <c r="UB1" s="109"/>
      <c r="UC1" s="109"/>
      <c r="UD1" s="109"/>
      <c r="UE1" s="109"/>
      <c r="UF1" s="110"/>
      <c r="UG1" s="109"/>
      <c r="UH1" s="109"/>
      <c r="UI1" s="110"/>
      <c r="UJ1" s="109"/>
      <c r="UK1" s="109"/>
      <c r="UL1" s="109"/>
      <c r="UM1" s="109"/>
      <c r="UN1" s="109"/>
      <c r="UO1" s="109"/>
      <c r="UP1" s="109"/>
      <c r="UQ1" s="109"/>
      <c r="UR1" s="109"/>
      <c r="US1" s="109"/>
      <c r="UT1" s="109"/>
      <c r="UU1" s="110"/>
      <c r="UV1" s="109"/>
      <c r="UW1" s="109"/>
      <c r="UX1" s="110"/>
      <c r="UY1" s="109"/>
      <c r="UZ1" s="109"/>
      <c r="VA1" s="109"/>
      <c r="VB1" s="109"/>
      <c r="VC1" s="109"/>
      <c r="VD1" s="109"/>
      <c r="VE1" s="109"/>
      <c r="VF1" s="109"/>
      <c r="VG1" s="109"/>
      <c r="VH1" s="109"/>
      <c r="VI1" s="109"/>
      <c r="VJ1" s="110"/>
      <c r="VK1" s="109"/>
      <c r="VL1" s="109"/>
      <c r="VM1" s="110"/>
      <c r="VN1" s="109"/>
      <c r="VO1" s="109"/>
      <c r="VP1" s="109"/>
      <c r="VQ1" s="109"/>
      <c r="VR1" s="109"/>
      <c r="VS1" s="109"/>
      <c r="VT1" s="109"/>
      <c r="VU1" s="109"/>
      <c r="VV1" s="109"/>
      <c r="VW1" s="109"/>
      <c r="VX1" s="109"/>
      <c r="VY1" s="110"/>
      <c r="VZ1" s="109"/>
      <c r="WA1" s="109"/>
      <c r="WB1" s="110"/>
      <c r="WC1" s="109"/>
      <c r="WD1" s="109"/>
      <c r="WE1" s="109"/>
      <c r="WF1" s="109"/>
      <c r="WG1" s="109"/>
      <c r="WH1" s="109"/>
      <c r="WI1" s="109"/>
      <c r="WJ1" s="109"/>
      <c r="WK1" s="109"/>
      <c r="WL1" s="109"/>
      <c r="WM1" s="109"/>
      <c r="WN1" s="110"/>
      <c r="WO1" s="109"/>
      <c r="WP1" s="109"/>
      <c r="WQ1" s="110"/>
      <c r="WR1" s="109"/>
      <c r="WS1" s="109"/>
      <c r="WT1" s="109"/>
      <c r="WU1" s="109"/>
      <c r="WV1" s="109"/>
      <c r="WW1" s="109"/>
      <c r="WX1" s="109"/>
      <c r="WY1" s="109"/>
      <c r="WZ1" s="109"/>
      <c r="XA1" s="109"/>
      <c r="XB1" s="109"/>
      <c r="XC1" s="110"/>
      <c r="XD1" s="109"/>
      <c r="XE1" s="109"/>
      <c r="XF1" s="110"/>
      <c r="XG1" s="109"/>
      <c r="XH1" s="109"/>
      <c r="XI1" s="109"/>
      <c r="XJ1" s="109"/>
      <c r="XK1" s="109"/>
      <c r="XL1" s="109"/>
      <c r="XM1" s="109"/>
      <c r="XN1" s="109"/>
      <c r="XO1" s="109"/>
      <c r="XP1" s="109"/>
      <c r="XQ1" s="109"/>
      <c r="XR1" s="110"/>
      <c r="XS1" s="109"/>
      <c r="XT1" s="109"/>
      <c r="XU1" s="110"/>
      <c r="XV1" s="109"/>
      <c r="XW1" s="109"/>
      <c r="XX1" s="109"/>
      <c r="XY1" s="109"/>
      <c r="XZ1" s="109"/>
      <c r="YA1" s="109"/>
      <c r="YB1" s="109"/>
      <c r="YC1" s="109"/>
      <c r="YD1" s="109"/>
      <c r="YE1" s="109"/>
      <c r="YF1" s="109"/>
      <c r="YG1" s="110"/>
      <c r="YH1" s="109"/>
      <c r="YI1" s="109"/>
      <c r="YJ1" s="110"/>
      <c r="YK1" s="109"/>
      <c r="YL1" s="109"/>
      <c r="YM1" s="109"/>
      <c r="YN1" s="109"/>
      <c r="YO1" s="109"/>
      <c r="YP1" s="109"/>
      <c r="YQ1" s="109"/>
      <c r="YR1" s="109"/>
      <c r="YS1" s="109"/>
      <c r="YT1" s="109"/>
      <c r="YU1" s="109"/>
      <c r="YV1" s="110"/>
      <c r="YW1" s="109"/>
      <c r="YX1" s="109"/>
      <c r="YY1" s="110"/>
      <c r="YZ1" s="109"/>
      <c r="ZA1" s="109"/>
      <c r="ZB1" s="109"/>
      <c r="ZC1" s="109"/>
      <c r="ZD1" s="109"/>
      <c r="ZE1" s="109"/>
      <c r="ZF1" s="109"/>
      <c r="ZG1" s="109"/>
      <c r="ZH1" s="109"/>
      <c r="ZI1" s="109"/>
      <c r="ZJ1" s="109"/>
      <c r="ZK1" s="110"/>
      <c r="ZL1" s="109"/>
      <c r="ZM1" s="109"/>
      <c r="ZN1" s="110"/>
      <c r="ZO1" s="109"/>
      <c r="ZP1" s="109"/>
      <c r="ZQ1" s="109"/>
      <c r="ZR1" s="109"/>
      <c r="ZS1" s="109"/>
      <c r="ZT1" s="109"/>
      <c r="ZU1" s="109"/>
      <c r="ZV1" s="109"/>
      <c r="ZW1" s="109"/>
      <c r="ZX1" s="109"/>
      <c r="ZY1" s="109"/>
      <c r="ZZ1" s="110"/>
      <c r="AAA1" s="109"/>
      <c r="AAB1" s="109"/>
      <c r="AAC1" s="110"/>
      <c r="AAD1" s="109"/>
      <c r="AAE1" s="109"/>
      <c r="AAF1" s="109"/>
      <c r="AAG1" s="109"/>
      <c r="AAH1" s="109"/>
      <c r="AAI1" s="109"/>
      <c r="AAJ1" s="109"/>
      <c r="AAK1" s="109"/>
      <c r="AAL1" s="109"/>
      <c r="AAM1" s="109"/>
      <c r="AAN1" s="109"/>
      <c r="AAO1" s="110"/>
      <c r="AAP1" s="109"/>
      <c r="AAQ1" s="109"/>
      <c r="AAR1" s="110"/>
      <c r="AAS1" s="109"/>
      <c r="AAT1" s="109"/>
      <c r="AAU1" s="109"/>
      <c r="AAV1" s="109"/>
      <c r="AAW1" s="109"/>
      <c r="AAX1" s="109"/>
      <c r="AAY1" s="109"/>
      <c r="AAZ1" s="109"/>
      <c r="ABA1" s="109"/>
      <c r="ABB1" s="109"/>
      <c r="ABC1" s="109"/>
      <c r="ABD1" s="110"/>
      <c r="ABE1" s="109"/>
      <c r="ABF1" s="109"/>
      <c r="ABG1" s="110"/>
      <c r="ABH1" s="109"/>
      <c r="ABI1" s="109"/>
      <c r="ABJ1" s="109"/>
      <c r="ABK1" s="109"/>
      <c r="ABL1" s="109"/>
      <c r="ABM1" s="109"/>
      <c r="ABN1" s="109"/>
      <c r="ABO1" s="109"/>
      <c r="ABP1" s="109"/>
      <c r="ABQ1" s="109"/>
      <c r="ABR1" s="109"/>
      <c r="ABS1" s="110"/>
      <c r="ABT1" s="109"/>
      <c r="ABU1" s="109"/>
      <c r="ABV1" s="110"/>
      <c r="ABW1" s="109"/>
      <c r="ABX1" s="109"/>
      <c r="ABY1" s="109"/>
      <c r="ABZ1" s="109"/>
      <c r="ACA1" s="109"/>
      <c r="ACB1" s="109"/>
      <c r="ACC1" s="109"/>
      <c r="ACD1" s="109"/>
      <c r="ACE1" s="109"/>
      <c r="ACF1" s="109"/>
      <c r="ACG1" s="109"/>
      <c r="ACH1" s="110"/>
      <c r="ACI1" s="109"/>
      <c r="ACJ1" s="109"/>
      <c r="ACK1" s="110"/>
      <c r="ACL1" s="109"/>
      <c r="ACM1" s="109"/>
      <c r="ACN1" s="109"/>
      <c r="ACO1" s="109"/>
      <c r="ACP1" s="109"/>
      <c r="ACQ1" s="109"/>
      <c r="ACR1" s="109"/>
      <c r="ACS1" s="109"/>
      <c r="ACT1" s="109"/>
      <c r="ACU1" s="109"/>
      <c r="ACV1" s="109"/>
      <c r="ACW1" s="110"/>
      <c r="ACX1" s="109"/>
      <c r="ACY1" s="109"/>
      <c r="ACZ1" s="110"/>
      <c r="ADA1" s="109"/>
      <c r="ADB1" s="109"/>
      <c r="ADC1" s="109"/>
      <c r="ADD1" s="109"/>
      <c r="ADE1" s="109"/>
      <c r="ADF1" s="109"/>
      <c r="ADG1" s="109"/>
      <c r="ADH1" s="109"/>
      <c r="ADI1" s="109"/>
      <c r="ADJ1" s="109"/>
      <c r="ADK1" s="109"/>
      <c r="ADL1" s="110"/>
      <c r="ADM1" s="109"/>
      <c r="ADN1" s="109"/>
      <c r="ADO1" s="110"/>
      <c r="ADP1" s="109"/>
      <c r="ADQ1" s="109"/>
      <c r="ADR1" s="109"/>
      <c r="ADS1" s="109"/>
      <c r="ADT1" s="109"/>
      <c r="ADU1" s="109"/>
      <c r="ADV1" s="109"/>
      <c r="ADW1" s="109"/>
      <c r="ADX1" s="109"/>
      <c r="ADY1" s="109"/>
      <c r="ADZ1" s="109"/>
      <c r="AEA1" s="110"/>
      <c r="AEB1" s="109"/>
      <c r="AEC1" s="109"/>
      <c r="AED1" s="110"/>
      <c r="AEE1" s="109"/>
      <c r="AEF1" s="109"/>
      <c r="AEG1" s="109"/>
      <c r="AEH1" s="109"/>
      <c r="AEI1" s="109"/>
      <c r="AEJ1" s="109"/>
      <c r="AEK1" s="109"/>
      <c r="AEL1" s="109"/>
      <c r="AEM1" s="109"/>
      <c r="AEN1" s="109"/>
      <c r="AEO1" s="109"/>
      <c r="AEP1" s="110"/>
      <c r="AEQ1" s="109"/>
      <c r="AER1" s="109"/>
      <c r="AES1" s="110"/>
      <c r="AET1" s="109"/>
      <c r="AEU1" s="109"/>
      <c r="AEV1" s="109"/>
      <c r="AEW1" s="109"/>
      <c r="AEX1" s="109"/>
      <c r="AEY1" s="109"/>
      <c r="AEZ1" s="109"/>
      <c r="AFA1" s="109"/>
      <c r="AFB1" s="109"/>
      <c r="AFC1" s="109"/>
      <c r="AFD1" s="109"/>
      <c r="AFE1" s="110"/>
      <c r="AFF1" s="109"/>
      <c r="AFG1" s="109"/>
      <c r="AFH1" s="110"/>
      <c r="AFI1" s="109"/>
      <c r="AFJ1" s="109"/>
      <c r="AFK1" s="109"/>
      <c r="AFL1" s="109"/>
      <c r="AFM1" s="109"/>
      <c r="AFN1" s="109"/>
      <c r="AFO1" s="109"/>
      <c r="AFP1" s="109"/>
      <c r="AFQ1" s="109"/>
      <c r="AFR1" s="109"/>
      <c r="AFS1" s="109"/>
      <c r="AFT1" s="110"/>
      <c r="AFU1" s="109"/>
      <c r="AFV1" s="109"/>
      <c r="AFW1" s="110"/>
      <c r="AFX1" s="109"/>
      <c r="AFY1" s="109"/>
      <c r="AFZ1" s="109"/>
      <c r="AGA1" s="109"/>
      <c r="AGB1" s="109"/>
      <c r="AGC1" s="109"/>
      <c r="AGD1" s="109"/>
      <c r="AGE1" s="109"/>
      <c r="AGF1" s="109"/>
      <c r="AGG1" s="109"/>
      <c r="AGH1" s="109"/>
      <c r="AGI1" s="110"/>
      <c r="AGJ1" s="109"/>
      <c r="AGK1" s="109"/>
      <c r="AGL1" s="110"/>
      <c r="AGM1" s="109"/>
      <c r="AGN1" s="109"/>
      <c r="AGO1" s="109"/>
      <c r="AGP1" s="109"/>
      <c r="AGQ1" s="109"/>
      <c r="AGR1" s="109"/>
      <c r="AGS1" s="109"/>
      <c r="AGT1" s="109"/>
      <c r="AGU1" s="109"/>
      <c r="AGV1" s="109"/>
      <c r="AGW1" s="109"/>
      <c r="AGX1" s="110"/>
      <c r="AGY1" s="109"/>
      <c r="AGZ1" s="109"/>
      <c r="AHA1" s="110"/>
      <c r="AHB1" s="109"/>
      <c r="AHC1" s="109"/>
      <c r="AHD1" s="109"/>
      <c r="AHE1" s="109"/>
      <c r="AHF1" s="109"/>
      <c r="AHG1" s="109"/>
      <c r="AHH1" s="109"/>
      <c r="AHI1" s="109"/>
      <c r="AHJ1" s="109"/>
      <c r="AHK1" s="109"/>
      <c r="AHL1" s="109"/>
      <c r="AHM1" s="110"/>
      <c r="AHN1" s="109"/>
      <c r="AHO1" s="109"/>
      <c r="AHP1" s="110"/>
      <c r="AHQ1" s="109"/>
      <c r="AHR1" s="109"/>
      <c r="AHS1" s="109"/>
      <c r="AHT1" s="109"/>
      <c r="AHU1" s="109"/>
      <c r="AHV1" s="109"/>
      <c r="AHW1" s="109"/>
      <c r="AHX1" s="109"/>
      <c r="AHY1" s="109"/>
      <c r="AHZ1" s="109"/>
      <c r="AIA1" s="109"/>
      <c r="AIB1" s="110"/>
      <c r="AIC1" s="109"/>
      <c r="AID1" s="109"/>
      <c r="AIE1" s="110"/>
      <c r="AIF1" s="109"/>
      <c r="AIG1" s="109"/>
      <c r="AIH1" s="109"/>
      <c r="AII1" s="109"/>
      <c r="AIJ1" s="109"/>
      <c r="AIK1" s="109"/>
      <c r="AIL1" s="109"/>
      <c r="AIM1" s="109"/>
      <c r="AIN1" s="109"/>
      <c r="AIO1" s="109"/>
      <c r="AIP1" s="109"/>
      <c r="AIQ1" s="110"/>
      <c r="AIR1" s="109"/>
      <c r="AIS1" s="109"/>
      <c r="AIT1" s="110"/>
      <c r="AIU1" s="109"/>
      <c r="AIV1" s="109"/>
      <c r="AIW1" s="109"/>
      <c r="AIX1" s="109"/>
      <c r="AIY1" s="109"/>
      <c r="AIZ1" s="109"/>
      <c r="AJA1" s="109"/>
      <c r="AJB1" s="109"/>
      <c r="AJC1" s="109"/>
      <c r="AJD1" s="109"/>
      <c r="AJE1" s="109"/>
      <c r="AJF1" s="110"/>
      <c r="AJG1" s="109"/>
      <c r="AJH1" s="109"/>
      <c r="AJI1" s="110"/>
      <c r="AJJ1" s="109"/>
      <c r="AJK1" s="109"/>
      <c r="AJL1" s="109"/>
      <c r="AJM1" s="109"/>
      <c r="AJN1" s="109"/>
      <c r="AJO1" s="109"/>
      <c r="AJP1" s="109"/>
      <c r="AJQ1" s="109"/>
      <c r="AJR1" s="109"/>
      <c r="AJS1" s="109"/>
      <c r="AJT1" s="109"/>
      <c r="AJU1" s="110"/>
      <c r="AJV1" s="109"/>
      <c r="AJW1" s="109"/>
      <c r="AJX1" s="110"/>
      <c r="AJY1" s="109"/>
      <c r="AJZ1" s="109"/>
      <c r="AKA1" s="109"/>
      <c r="AKB1" s="109"/>
      <c r="AKC1" s="109"/>
      <c r="AKD1" s="109"/>
      <c r="AKE1" s="109"/>
      <c r="AKF1" s="109"/>
      <c r="AKG1" s="109"/>
      <c r="AKH1" s="109"/>
      <c r="AKI1" s="109"/>
      <c r="AKJ1" s="110"/>
      <c r="AKK1" s="109"/>
      <c r="AKL1" s="109"/>
      <c r="AKM1" s="110"/>
      <c r="AKN1" s="109"/>
      <c r="AKO1" s="109"/>
      <c r="AKP1" s="109"/>
      <c r="AKQ1" s="109"/>
      <c r="AKR1" s="109"/>
      <c r="AKS1" s="109"/>
      <c r="AKT1" s="109"/>
      <c r="AKU1" s="109"/>
      <c r="AKV1" s="109"/>
      <c r="AKW1" s="109"/>
      <c r="AKX1" s="109"/>
      <c r="AKY1" s="110"/>
      <c r="AKZ1" s="109"/>
      <c r="ALA1" s="109"/>
      <c r="ALB1" s="110"/>
      <c r="ALC1" s="109"/>
      <c r="ALD1" s="109"/>
      <c r="ALE1" s="109"/>
      <c r="ALF1" s="109"/>
      <c r="ALG1" s="109"/>
      <c r="ALH1" s="109"/>
      <c r="ALI1" s="109"/>
      <c r="ALJ1" s="109"/>
      <c r="ALK1" s="109"/>
      <c r="ALL1" s="109"/>
      <c r="ALM1" s="109"/>
      <c r="ALN1" s="110"/>
      <c r="ALO1" s="109"/>
      <c r="ALP1" s="109"/>
      <c r="ALQ1" s="110"/>
      <c r="ALR1" s="109"/>
      <c r="ALS1" s="109"/>
      <c r="ALT1" s="109"/>
      <c r="ALU1" s="109"/>
      <c r="ALV1" s="109"/>
      <c r="ALW1" s="109"/>
      <c r="ALX1" s="109"/>
      <c r="ALY1" s="109"/>
      <c r="ALZ1" s="109"/>
      <c r="AMA1" s="109"/>
      <c r="AMB1" s="109"/>
      <c r="AMC1" s="110"/>
      <c r="AMD1" s="109"/>
      <c r="AME1" s="109"/>
      <c r="AMF1" s="110"/>
      <c r="AMG1" s="109"/>
      <c r="AMH1" s="109"/>
      <c r="AMI1" s="109"/>
      <c r="AMJ1" s="109"/>
      <c r="AMK1" s="109"/>
      <c r="AML1" s="109"/>
      <c r="AMM1" s="109"/>
      <c r="AMN1" s="109"/>
      <c r="AMO1" s="109"/>
      <c r="AMP1" s="109"/>
      <c r="AMQ1" s="109"/>
      <c r="AMR1" s="110"/>
      <c r="AMS1" s="109"/>
      <c r="AMT1" s="109"/>
      <c r="AMU1" s="110"/>
      <c r="AMV1" s="109"/>
      <c r="AMW1" s="109"/>
      <c r="AMX1" s="109"/>
      <c r="AMY1" s="109"/>
      <c r="AMZ1" s="109"/>
      <c r="ANA1" s="109"/>
      <c r="ANB1" s="109"/>
      <c r="ANC1" s="109"/>
      <c r="AND1" s="109"/>
      <c r="ANE1" s="109"/>
      <c r="ANF1" s="109"/>
      <c r="ANG1" s="110"/>
      <c r="ANH1" s="109"/>
      <c r="ANI1" s="109"/>
      <c r="ANJ1" s="110"/>
      <c r="ANK1" s="109"/>
      <c r="ANL1" s="109"/>
      <c r="ANM1" s="109"/>
      <c r="ANN1" s="109"/>
      <c r="ANO1" s="109"/>
      <c r="ANP1" s="109"/>
      <c r="ANQ1" s="109"/>
      <c r="ANR1" s="109"/>
      <c r="ANS1" s="109"/>
      <c r="ANT1" s="109"/>
      <c r="ANU1" s="109"/>
      <c r="ANV1" s="110"/>
      <c r="ANW1" s="109"/>
      <c r="ANX1" s="109"/>
      <c r="ANY1" s="110"/>
      <c r="ANZ1" s="109"/>
      <c r="AOA1" s="109"/>
      <c r="AOB1" s="109"/>
      <c r="AOC1" s="109"/>
      <c r="AOD1" s="109"/>
      <c r="AOE1" s="109"/>
      <c r="AOF1" s="109"/>
      <c r="AOG1" s="109"/>
      <c r="AOH1" s="109"/>
      <c r="AOI1" s="109"/>
      <c r="AOJ1" s="109"/>
      <c r="AOK1" s="110"/>
      <c r="AOL1" s="109"/>
      <c r="AOM1" s="109"/>
      <c r="AON1" s="110"/>
      <c r="AOO1" s="109"/>
      <c r="AOP1" s="109"/>
      <c r="AOQ1" s="109"/>
      <c r="AOR1" s="109"/>
      <c r="AOS1" s="109"/>
      <c r="AOT1" s="109"/>
      <c r="AOU1" s="109"/>
      <c r="AOV1" s="109"/>
      <c r="AOW1" s="109"/>
      <c r="AOX1" s="109"/>
      <c r="AOY1" s="109"/>
      <c r="AOZ1" s="110"/>
      <c r="APA1" s="109"/>
      <c r="APB1" s="109"/>
      <c r="APC1" s="110"/>
      <c r="APD1" s="109"/>
      <c r="APE1" s="109"/>
      <c r="APF1" s="109"/>
      <c r="APG1" s="109"/>
      <c r="APH1" s="109"/>
      <c r="API1" s="109"/>
      <c r="APJ1" s="109"/>
      <c r="APK1" s="109"/>
      <c r="APL1" s="109"/>
      <c r="APM1" s="109"/>
      <c r="APN1" s="109"/>
      <c r="APO1" s="110"/>
      <c r="APP1" s="109"/>
      <c r="APQ1" s="109"/>
      <c r="APR1" s="110"/>
      <c r="APS1" s="109"/>
      <c r="APT1" s="109"/>
      <c r="APU1" s="109"/>
      <c r="APV1" s="109"/>
      <c r="APW1" s="109"/>
      <c r="APX1" s="109"/>
      <c r="APY1" s="109"/>
      <c r="APZ1" s="109"/>
      <c r="AQA1" s="109"/>
      <c r="AQB1" s="109"/>
      <c r="AQC1" s="109"/>
      <c r="AQD1" s="110"/>
      <c r="AQE1" s="109"/>
      <c r="AQF1" s="109"/>
      <c r="AQG1" s="110"/>
      <c r="AQH1" s="109"/>
      <c r="AQI1" s="109"/>
      <c r="AQJ1" s="109"/>
      <c r="AQK1" s="109"/>
      <c r="AQL1" s="109"/>
      <c r="AQM1" s="109"/>
      <c r="AQN1" s="109"/>
      <c r="AQO1" s="109"/>
      <c r="AQP1" s="109"/>
      <c r="AQQ1" s="109"/>
      <c r="AQR1" s="109"/>
      <c r="AQS1" s="110"/>
      <c r="AQT1" s="109"/>
      <c r="AQU1" s="109"/>
      <c r="AQV1" s="110"/>
      <c r="AQW1" s="109"/>
      <c r="AQX1" s="109"/>
      <c r="AQY1" s="109"/>
      <c r="AQZ1" s="109"/>
      <c r="ARA1" s="109"/>
      <c r="ARB1" s="109"/>
      <c r="ARC1" s="109"/>
      <c r="ARD1" s="109"/>
      <c r="ARE1" s="109"/>
      <c r="ARF1" s="109"/>
      <c r="ARG1" s="109"/>
      <c r="ARH1" s="110"/>
      <c r="ARI1" s="109"/>
      <c r="ARJ1" s="109"/>
      <c r="ARK1" s="110"/>
      <c r="ARL1" s="109"/>
      <c r="ARM1" s="109"/>
      <c r="ARN1" s="109"/>
      <c r="ARO1" s="109"/>
      <c r="ARP1" s="109"/>
      <c r="ARQ1" s="109"/>
      <c r="ARR1" s="109"/>
      <c r="ARS1" s="109"/>
      <c r="ART1" s="109"/>
      <c r="ARU1" s="109"/>
      <c r="ARV1" s="109"/>
      <c r="ARW1" s="110"/>
      <c r="ARX1" s="109"/>
      <c r="ARY1" s="109"/>
      <c r="ARZ1" s="110"/>
      <c r="ASA1" s="109"/>
      <c r="ASB1" s="109"/>
      <c r="ASC1" s="109"/>
      <c r="ASD1" s="109"/>
      <c r="ASE1" s="109"/>
      <c r="ASF1" s="109"/>
      <c r="ASG1" s="109"/>
      <c r="ASH1" s="109"/>
      <c r="ASI1" s="109"/>
      <c r="ASJ1" s="109"/>
      <c r="ASK1" s="109"/>
      <c r="ASL1" s="110"/>
      <c r="ASM1" s="109"/>
      <c r="ASN1" s="109"/>
      <c r="ASO1" s="110"/>
      <c r="ASP1" s="109"/>
      <c r="ASQ1" s="109"/>
      <c r="ASR1" s="109"/>
      <c r="ASS1" s="109"/>
      <c r="AST1" s="109"/>
      <c r="ASU1" s="109"/>
      <c r="ASV1" s="109"/>
      <c r="ASW1" s="109"/>
      <c r="ASX1" s="109"/>
      <c r="ASY1" s="109"/>
      <c r="ASZ1" s="109"/>
      <c r="ATA1" s="110"/>
      <c r="ATB1" s="109"/>
      <c r="ATC1" s="109"/>
      <c r="ATD1" s="110"/>
      <c r="ATE1" s="109"/>
      <c r="ATF1" s="109"/>
      <c r="ATG1" s="109"/>
      <c r="ATH1" s="109"/>
      <c r="ATI1" s="109"/>
      <c r="ATJ1" s="109"/>
      <c r="ATK1" s="109"/>
      <c r="ATL1" s="109"/>
      <c r="ATM1" s="109"/>
      <c r="ATN1" s="109"/>
      <c r="ATO1" s="109"/>
      <c r="ATP1" s="110"/>
      <c r="ATQ1" s="109"/>
      <c r="ATR1" s="109"/>
      <c r="ATS1" s="110"/>
      <c r="ATT1" s="109"/>
      <c r="ATU1" s="109"/>
      <c r="ATV1" s="109"/>
      <c r="ATW1" s="109"/>
      <c r="ATX1" s="109"/>
      <c r="ATY1" s="109"/>
      <c r="ATZ1" s="109"/>
      <c r="AUA1" s="109"/>
      <c r="AUB1" s="109"/>
      <c r="AUC1" s="109"/>
      <c r="AUD1" s="109"/>
      <c r="AUE1" s="110"/>
      <c r="AUF1" s="109"/>
      <c r="AUG1" s="109"/>
      <c r="AUH1" s="110"/>
      <c r="AUI1" s="109"/>
      <c r="AUJ1" s="109"/>
      <c r="AUK1" s="109"/>
      <c r="AUL1" s="109"/>
      <c r="AUM1" s="109"/>
      <c r="AUN1" s="109"/>
      <c r="AUO1" s="109"/>
      <c r="AUP1" s="109"/>
      <c r="AUQ1" s="109"/>
      <c r="AUR1" s="109"/>
      <c r="AUS1" s="109"/>
      <c r="AUT1" s="110"/>
      <c r="AUU1" s="109"/>
      <c r="AUV1" s="109"/>
      <c r="AUW1" s="110"/>
      <c r="AUX1" s="109"/>
      <c r="AUY1" s="109"/>
      <c r="AUZ1" s="109"/>
      <c r="AVA1" s="109"/>
      <c r="AVB1" s="109"/>
      <c r="AVC1" s="109"/>
      <c r="AVD1" s="109"/>
      <c r="AVE1" s="109"/>
      <c r="AVF1" s="109"/>
      <c r="AVG1" s="109"/>
      <c r="AVH1" s="109"/>
      <c r="AVI1" s="110"/>
      <c r="AVJ1" s="109"/>
      <c r="AVK1" s="109"/>
      <c r="AVL1" s="110"/>
      <c r="AVM1" s="109"/>
      <c r="AVN1" s="109"/>
      <c r="AVO1" s="109"/>
      <c r="AVP1" s="109"/>
      <c r="AVQ1" s="109"/>
      <c r="AVR1" s="109"/>
      <c r="AVS1" s="109"/>
      <c r="AVT1" s="109"/>
      <c r="AVU1" s="109"/>
      <c r="AVV1" s="109"/>
      <c r="AVW1" s="109"/>
      <c r="AVX1" s="110"/>
      <c r="AVY1" s="109"/>
      <c r="AVZ1" s="109"/>
      <c r="AWA1" s="110"/>
      <c r="AWB1" s="109"/>
      <c r="AWC1" s="109"/>
      <c r="AWD1" s="109"/>
      <c r="AWE1" s="109"/>
      <c r="AWF1" s="109"/>
      <c r="AWG1" s="109"/>
      <c r="AWH1" s="109"/>
      <c r="AWI1" s="109"/>
      <c r="AWJ1" s="109"/>
      <c r="AWK1" s="109"/>
      <c r="AWL1" s="109"/>
      <c r="AWM1" s="110"/>
      <c r="AWN1" s="109"/>
      <c r="AWO1" s="109"/>
      <c r="AWP1" s="110"/>
      <c r="AWQ1" s="109"/>
      <c r="AWR1" s="109"/>
      <c r="AWS1" s="109"/>
      <c r="AWT1" s="109"/>
      <c r="AWU1" s="109"/>
      <c r="AWV1" s="109"/>
      <c r="AWW1" s="109"/>
      <c r="AWX1" s="109"/>
      <c r="AWY1" s="109"/>
      <c r="AWZ1" s="109"/>
      <c r="AXA1" s="109"/>
      <c r="AXB1" s="110"/>
      <c r="AXC1" s="109"/>
      <c r="AXD1" s="109"/>
      <c r="AXE1" s="110"/>
      <c r="AXF1" s="109"/>
      <c r="AXG1" s="109"/>
      <c r="AXH1" s="109"/>
      <c r="AXI1" s="109"/>
      <c r="AXJ1" s="109"/>
      <c r="AXK1" s="109"/>
      <c r="AXL1" s="109"/>
      <c r="AXM1" s="109"/>
      <c r="AXN1" s="109"/>
      <c r="AXO1" s="109"/>
      <c r="AXP1" s="109"/>
      <c r="AXQ1" s="110"/>
      <c r="AXR1" s="109"/>
      <c r="AXS1" s="109"/>
      <c r="AXT1" s="110"/>
      <c r="AXU1" s="109"/>
      <c r="AXV1" s="109"/>
      <c r="AXW1" s="109"/>
      <c r="AXX1" s="109"/>
      <c r="AXY1" s="109"/>
      <c r="AXZ1" s="109"/>
      <c r="AYA1" s="109"/>
      <c r="AYB1" s="109"/>
      <c r="AYC1" s="109"/>
      <c r="AYD1" s="109"/>
      <c r="AYE1" s="109"/>
      <c r="AYF1" s="110"/>
      <c r="AYG1" s="109"/>
      <c r="AYH1" s="109"/>
      <c r="AYI1" s="110"/>
      <c r="AYJ1" s="109"/>
      <c r="AYK1" s="109"/>
      <c r="AYL1" s="109"/>
      <c r="AYM1" s="109"/>
      <c r="AYN1" s="109"/>
      <c r="AYO1" s="109"/>
      <c r="AYP1" s="109"/>
      <c r="AYQ1" s="109"/>
      <c r="AYR1" s="109"/>
      <c r="AYS1" s="109"/>
      <c r="AYT1" s="109"/>
      <c r="AYU1" s="110"/>
      <c r="AYV1" s="109"/>
      <c r="AYW1" s="109"/>
      <c r="AYX1" s="110"/>
      <c r="AYY1" s="109"/>
      <c r="AYZ1" s="109"/>
      <c r="AZA1" s="109"/>
      <c r="AZB1" s="109"/>
      <c r="AZC1" s="109"/>
      <c r="AZD1" s="109"/>
      <c r="AZE1" s="109"/>
      <c r="AZF1" s="109"/>
      <c r="AZG1" s="109"/>
      <c r="AZH1" s="109"/>
      <c r="AZI1" s="109"/>
      <c r="AZJ1" s="110"/>
      <c r="AZK1" s="109"/>
      <c r="AZL1" s="109"/>
      <c r="AZM1" s="110"/>
      <c r="AZN1" s="109"/>
      <c r="AZO1" s="109"/>
      <c r="AZP1" s="109"/>
      <c r="AZQ1" s="109"/>
      <c r="AZR1" s="109"/>
      <c r="AZS1" s="109"/>
      <c r="AZT1" s="109"/>
      <c r="AZU1" s="109"/>
      <c r="AZV1" s="109"/>
      <c r="AZW1" s="109"/>
      <c r="AZX1" s="109"/>
      <c r="AZY1" s="110"/>
      <c r="AZZ1" s="109"/>
      <c r="BAA1" s="109"/>
      <c r="BAB1" s="110"/>
      <c r="BAC1" s="109"/>
      <c r="BAD1" s="109"/>
      <c r="BAE1" s="109"/>
      <c r="BAF1" s="109"/>
      <c r="BAG1" s="109"/>
      <c r="BAH1" s="109"/>
      <c r="BAI1" s="109"/>
      <c r="BAJ1" s="109"/>
      <c r="BAK1" s="109"/>
      <c r="BAL1" s="109"/>
      <c r="BAM1" s="109"/>
      <c r="BAN1" s="110"/>
      <c r="BAO1" s="109"/>
      <c r="BAP1" s="109"/>
      <c r="BAQ1" s="110"/>
      <c r="BAR1" s="109"/>
      <c r="BAS1" s="109"/>
      <c r="BAT1" s="109"/>
      <c r="BAU1" s="109"/>
      <c r="BAV1" s="109"/>
      <c r="BAW1" s="109"/>
      <c r="BAX1" s="109"/>
      <c r="BAY1" s="109"/>
      <c r="BAZ1" s="109"/>
      <c r="BBA1" s="109"/>
      <c r="BBB1" s="109"/>
      <c r="BBC1" s="110"/>
      <c r="BBD1" s="109"/>
      <c r="BBE1" s="109"/>
      <c r="BBF1" s="110"/>
      <c r="BBG1" s="109"/>
      <c r="BBH1" s="109"/>
      <c r="BBI1" s="109"/>
      <c r="BBJ1" s="109"/>
      <c r="BBK1" s="109"/>
      <c r="BBL1" s="109"/>
      <c r="BBM1" s="109"/>
      <c r="BBN1" s="109"/>
      <c r="BBO1" s="109"/>
      <c r="BBP1" s="109"/>
      <c r="BBQ1" s="109"/>
      <c r="BBR1" s="110"/>
      <c r="BBS1" s="109"/>
      <c r="BBT1" s="109"/>
      <c r="BBU1" s="110"/>
      <c r="BBV1" s="109"/>
      <c r="BBW1" s="109"/>
      <c r="BBX1" s="109"/>
      <c r="BBY1" s="109"/>
      <c r="BBZ1" s="109"/>
      <c r="BCA1" s="109"/>
      <c r="BCB1" s="109"/>
      <c r="BCC1" s="109"/>
      <c r="BCD1" s="109"/>
      <c r="BCE1" s="109"/>
      <c r="BCF1" s="109"/>
      <c r="BCG1" s="110"/>
      <c r="BCH1" s="109"/>
      <c r="BCI1" s="109"/>
      <c r="BCJ1" s="110"/>
      <c r="BCK1" s="109"/>
      <c r="BCL1" s="109"/>
      <c r="BCM1" s="109"/>
      <c r="BCN1" s="109"/>
      <c r="BCO1" s="109"/>
      <c r="BCP1" s="109"/>
      <c r="BCQ1" s="109"/>
      <c r="BCR1" s="109"/>
      <c r="BCS1" s="109"/>
      <c r="BCT1" s="109"/>
      <c r="BCU1" s="109"/>
      <c r="BCV1" s="110"/>
      <c r="BCW1" s="109"/>
      <c r="BCX1" s="109"/>
      <c r="BCY1" s="110"/>
      <c r="BCZ1" s="109"/>
      <c r="BDA1" s="109"/>
      <c r="BDB1" s="109"/>
      <c r="BDC1" s="109"/>
      <c r="BDD1" s="109"/>
      <c r="BDE1" s="109"/>
      <c r="BDF1" s="109"/>
      <c r="BDG1" s="109"/>
      <c r="BDH1" s="109"/>
      <c r="BDI1" s="109"/>
      <c r="BDJ1" s="109"/>
      <c r="BDK1" s="110"/>
      <c r="BDL1" s="109"/>
      <c r="BDM1" s="109"/>
      <c r="BDN1" s="110"/>
      <c r="BDO1" s="109"/>
      <c r="BDP1" s="109"/>
      <c r="BDQ1" s="109"/>
      <c r="BDR1" s="109"/>
      <c r="BDS1" s="109"/>
      <c r="BDT1" s="109"/>
      <c r="BDU1" s="109"/>
      <c r="BDV1" s="109"/>
      <c r="BDW1" s="109"/>
      <c r="BDX1" s="109"/>
      <c r="BDY1" s="109"/>
      <c r="BDZ1" s="110"/>
      <c r="BEA1" s="109"/>
      <c r="BEB1" s="109"/>
      <c r="BEC1" s="110"/>
      <c r="BED1" s="109"/>
      <c r="BEE1" s="109"/>
      <c r="BEF1" s="109"/>
      <c r="BEG1" s="109"/>
      <c r="BEH1" s="109"/>
      <c r="BEI1" s="109"/>
      <c r="BEJ1" s="109"/>
      <c r="BEK1" s="109"/>
      <c r="BEL1" s="109"/>
      <c r="BEM1" s="109"/>
      <c r="BEN1" s="109"/>
      <c r="BEO1" s="110"/>
      <c r="BEP1" s="109"/>
      <c r="BEQ1" s="109"/>
      <c r="BER1" s="110"/>
      <c r="BES1" s="109"/>
      <c r="BET1" s="109"/>
      <c r="BEU1" s="109"/>
      <c r="BEV1" s="109"/>
      <c r="BEW1" s="109"/>
      <c r="BEX1" s="109"/>
      <c r="BEY1" s="109"/>
      <c r="BEZ1" s="109"/>
      <c r="BFA1" s="109"/>
      <c r="BFB1" s="109"/>
      <c r="BFC1" s="109"/>
      <c r="BFD1" s="110"/>
      <c r="BFE1" s="109"/>
      <c r="BFF1" s="109"/>
      <c r="BFG1" s="110"/>
      <c r="BFH1" s="109"/>
      <c r="BFI1" s="109"/>
      <c r="BFJ1" s="109"/>
      <c r="BFK1" s="109"/>
      <c r="BFL1" s="109"/>
      <c r="BFM1" s="109"/>
      <c r="BFN1" s="109"/>
      <c r="BFO1" s="109"/>
      <c r="BFP1" s="109"/>
      <c r="BFQ1" s="109"/>
      <c r="BFR1" s="109"/>
      <c r="BFS1" s="110"/>
      <c r="BFT1" s="109"/>
      <c r="BFU1" s="109"/>
      <c r="BFV1" s="110"/>
      <c r="BFW1" s="109"/>
      <c r="BFX1" s="109"/>
      <c r="BFY1" s="109"/>
      <c r="BFZ1" s="109"/>
      <c r="BGA1" s="109"/>
      <c r="BGB1" s="109"/>
      <c r="BGC1" s="109"/>
      <c r="BGD1" s="109"/>
      <c r="BGE1" s="109"/>
      <c r="BGF1" s="109"/>
      <c r="BGG1" s="109"/>
      <c r="BGH1" s="110"/>
      <c r="BGI1" s="109"/>
      <c r="BGJ1" s="109"/>
      <c r="BGK1" s="110"/>
      <c r="BGL1" s="109"/>
      <c r="BGM1" s="109"/>
      <c r="BGN1" s="109"/>
      <c r="BGO1" s="109"/>
      <c r="BGP1" s="109"/>
      <c r="BGQ1" s="109"/>
      <c r="BGR1" s="109"/>
      <c r="BGS1" s="109"/>
      <c r="BGT1" s="109"/>
      <c r="BGU1" s="109"/>
      <c r="BGV1" s="109"/>
      <c r="BGW1" s="110"/>
      <c r="BGX1" s="109"/>
      <c r="BGY1" s="109"/>
      <c r="BGZ1" s="110"/>
      <c r="BHA1" s="109"/>
      <c r="BHB1" s="109"/>
      <c r="BHC1" s="109"/>
      <c r="BHD1" s="109"/>
      <c r="BHE1" s="109"/>
      <c r="BHF1" s="109"/>
      <c r="BHG1" s="109"/>
      <c r="BHH1" s="109"/>
      <c r="BHI1" s="109"/>
      <c r="BHJ1" s="109"/>
      <c r="BHK1" s="109"/>
      <c r="BHL1" s="110"/>
      <c r="BHM1" s="109"/>
      <c r="BHN1" s="109"/>
      <c r="BHO1" s="110"/>
      <c r="BHP1" s="109"/>
      <c r="BHQ1" s="109"/>
      <c r="BHR1" s="109"/>
      <c r="BHS1" s="109"/>
      <c r="BHT1" s="109"/>
      <c r="BHU1" s="109"/>
      <c r="BHV1" s="109"/>
      <c r="BHW1" s="109"/>
      <c r="BHX1" s="109"/>
      <c r="BHY1" s="109"/>
      <c r="BHZ1" s="109"/>
      <c r="BIA1" s="110"/>
      <c r="BIB1" s="109"/>
      <c r="BIC1" s="109"/>
      <c r="BID1" s="110"/>
      <c r="BIE1" s="109"/>
      <c r="BIF1" s="109"/>
      <c r="BIG1" s="109"/>
      <c r="BIH1" s="109"/>
      <c r="BII1" s="109"/>
      <c r="BIJ1" s="109"/>
      <c r="BIK1" s="109"/>
      <c r="BIL1" s="109"/>
      <c r="BIM1" s="109"/>
      <c r="BIN1" s="109"/>
      <c r="BIO1" s="109"/>
      <c r="BIP1" s="110"/>
      <c r="BIQ1" s="109"/>
      <c r="BIR1" s="109"/>
      <c r="BIS1" s="110"/>
      <c r="BIT1" s="109"/>
      <c r="BIU1" s="109"/>
      <c r="BIV1" s="109"/>
      <c r="BIW1" s="109"/>
      <c r="BIX1" s="109"/>
      <c r="BIY1" s="109"/>
      <c r="BIZ1" s="109"/>
      <c r="BJA1" s="109"/>
      <c r="BJB1" s="109"/>
      <c r="BJC1" s="109"/>
      <c r="BJD1" s="109"/>
      <c r="BJE1" s="110"/>
      <c r="BJF1" s="109"/>
      <c r="BJG1" s="109"/>
      <c r="BJH1" s="110"/>
      <c r="BJI1" s="109"/>
      <c r="BJJ1" s="109"/>
      <c r="BJK1" s="109"/>
      <c r="BJL1" s="109"/>
      <c r="BJM1" s="109"/>
      <c r="BJN1" s="109"/>
      <c r="BJO1" s="109"/>
      <c r="BJP1" s="109"/>
      <c r="BJQ1" s="109"/>
      <c r="BJR1" s="109"/>
      <c r="BJS1" s="109"/>
      <c r="BJT1" s="110"/>
      <c r="BJU1" s="109"/>
      <c r="BJV1" s="109"/>
      <c r="BJW1" s="110"/>
      <c r="BJX1" s="109"/>
      <c r="BJY1" s="109"/>
      <c r="BJZ1" s="109"/>
      <c r="BKA1" s="109"/>
      <c r="BKB1" s="109"/>
      <c r="BKC1" s="109"/>
      <c r="BKD1" s="109"/>
      <c r="BKE1" s="109"/>
      <c r="BKF1" s="109"/>
      <c r="BKG1" s="109"/>
      <c r="BKH1" s="109"/>
      <c r="BKI1" s="110"/>
      <c r="BKJ1" s="109"/>
      <c r="BKK1" s="109"/>
      <c r="BKL1" s="110"/>
      <c r="BKM1" s="109"/>
      <c r="BKN1" s="109"/>
      <c r="BKO1" s="109"/>
      <c r="BKP1" s="109"/>
      <c r="BKQ1" s="109"/>
      <c r="BKR1" s="109"/>
      <c r="BKS1" s="109"/>
      <c r="BKT1" s="109"/>
      <c r="BKU1" s="109"/>
      <c r="BKV1" s="109"/>
      <c r="BKW1" s="109"/>
      <c r="BKX1" s="110"/>
      <c r="BKY1" s="109"/>
      <c r="BKZ1" s="109"/>
      <c r="BLA1" s="110"/>
      <c r="BLB1" s="109"/>
      <c r="BLC1" s="109"/>
      <c r="BLD1" s="109"/>
      <c r="BLE1" s="109"/>
      <c r="BLF1" s="109"/>
      <c r="BLG1" s="109"/>
      <c r="BLH1" s="109"/>
      <c r="BLI1" s="109"/>
      <c r="BLJ1" s="109"/>
      <c r="BLK1" s="109"/>
      <c r="BLL1" s="109"/>
      <c r="BLM1" s="110"/>
      <c r="BLN1" s="109"/>
      <c r="BLO1" s="109"/>
      <c r="BLP1" s="110"/>
      <c r="BLQ1" s="109"/>
      <c r="BLR1" s="109"/>
      <c r="BLS1" s="109"/>
      <c r="BLT1" s="109"/>
      <c r="BLU1" s="109"/>
      <c r="BLV1" s="109"/>
      <c r="BLW1" s="109"/>
      <c r="BLX1" s="109"/>
      <c r="BLY1" s="109"/>
      <c r="BLZ1" s="109"/>
      <c r="BMA1" s="109"/>
      <c r="BMB1" s="110"/>
      <c r="BMC1" s="109"/>
      <c r="BMD1" s="109"/>
      <c r="BME1" s="110"/>
      <c r="BMF1" s="109"/>
      <c r="BMG1" s="109"/>
      <c r="BMH1" s="109"/>
      <c r="BMI1" s="109"/>
      <c r="BMJ1" s="109"/>
      <c r="BMK1" s="109"/>
      <c r="BML1" s="109"/>
      <c r="BMM1" s="109"/>
      <c r="BMN1" s="109"/>
      <c r="BMO1" s="109"/>
      <c r="BMP1" s="109"/>
      <c r="BMQ1" s="110"/>
      <c r="BMR1" s="109"/>
      <c r="BMS1" s="109"/>
      <c r="BMT1" s="110"/>
      <c r="BMU1" s="109"/>
      <c r="BMV1" s="109"/>
      <c r="BMW1" s="109"/>
      <c r="BMX1" s="109"/>
      <c r="BMY1" s="109"/>
      <c r="BMZ1" s="109"/>
      <c r="BNA1" s="109"/>
      <c r="BNB1" s="109"/>
      <c r="BNC1" s="109"/>
      <c r="BND1" s="109"/>
      <c r="BNE1" s="109"/>
      <c r="BNF1" s="110"/>
      <c r="BNG1" s="109"/>
      <c r="BNH1" s="109"/>
      <c r="BNI1" s="110"/>
      <c r="BNJ1" s="109"/>
      <c r="BNK1" s="109"/>
      <c r="BNL1" s="109"/>
      <c r="BNM1" s="109"/>
      <c r="BNN1" s="109"/>
      <c r="BNO1" s="109"/>
      <c r="BNP1" s="109"/>
      <c r="BNQ1" s="109"/>
      <c r="BNR1" s="109"/>
      <c r="BNS1" s="109"/>
      <c r="BNT1" s="109"/>
      <c r="BNU1" s="110"/>
      <c r="BNV1" s="109"/>
      <c r="BNW1" s="109"/>
      <c r="BNX1" s="110"/>
      <c r="BNY1" s="109"/>
      <c r="BNZ1" s="109"/>
      <c r="BOA1" s="109"/>
      <c r="BOB1" s="109"/>
      <c r="BOC1" s="109"/>
      <c r="BOD1" s="109"/>
      <c r="BOE1" s="109"/>
      <c r="BOF1" s="109"/>
      <c r="BOG1" s="109"/>
      <c r="BOH1" s="109"/>
      <c r="BOI1" s="109"/>
      <c r="BOJ1" s="110"/>
      <c r="BOK1" s="109"/>
      <c r="BOL1" s="109"/>
      <c r="BOM1" s="110"/>
      <c r="BON1" s="109"/>
      <c r="BOO1" s="109"/>
      <c r="BOP1" s="109"/>
      <c r="BOQ1" s="109"/>
      <c r="BOR1" s="109"/>
      <c r="BOS1" s="109"/>
      <c r="BOT1" s="109"/>
      <c r="BOU1" s="109"/>
      <c r="BOV1" s="109"/>
      <c r="BOW1" s="109"/>
      <c r="BOX1" s="109"/>
      <c r="BOY1" s="110"/>
      <c r="BOZ1" s="109"/>
      <c r="BPA1" s="109"/>
      <c r="BPB1" s="110"/>
      <c r="BPC1" s="109"/>
      <c r="BPD1" s="109"/>
      <c r="BPE1" s="109"/>
      <c r="BPF1" s="109"/>
      <c r="BPG1" s="109"/>
      <c r="BPH1" s="109"/>
      <c r="BPI1" s="109"/>
      <c r="BPJ1" s="109"/>
      <c r="BPK1" s="109"/>
      <c r="BPL1" s="109"/>
      <c r="BPM1" s="109"/>
      <c r="BPN1" s="110"/>
      <c r="BPO1" s="109"/>
      <c r="BPP1" s="109"/>
      <c r="BPQ1" s="110"/>
      <c r="BPR1" s="109"/>
      <c r="BPS1" s="109"/>
      <c r="BPT1" s="109"/>
      <c r="BPU1" s="109"/>
      <c r="BPV1" s="109"/>
      <c r="BPW1" s="109"/>
      <c r="BPX1" s="109"/>
      <c r="BPY1" s="109"/>
      <c r="BPZ1" s="109"/>
      <c r="BQA1" s="109"/>
      <c r="BQB1" s="109"/>
      <c r="BQC1" s="110"/>
      <c r="BQD1" s="109"/>
      <c r="BQE1" s="109"/>
      <c r="BQF1" s="110"/>
      <c r="BQG1" s="109"/>
      <c r="BQH1" s="109"/>
      <c r="BQI1" s="109"/>
      <c r="BQJ1" s="109"/>
      <c r="BQK1" s="109"/>
      <c r="BQL1" s="109"/>
      <c r="BQM1" s="109"/>
      <c r="BQN1" s="109"/>
      <c r="BQO1" s="109"/>
      <c r="BQP1" s="109"/>
      <c r="BQQ1" s="109"/>
      <c r="BQR1" s="110"/>
      <c r="BQS1" s="109"/>
      <c r="BQT1" s="109"/>
      <c r="BQU1" s="110"/>
      <c r="BQV1" s="109"/>
      <c r="BQW1" s="109"/>
      <c r="BQX1" s="109"/>
      <c r="BQY1" s="109"/>
      <c r="BQZ1" s="109"/>
      <c r="BRA1" s="109"/>
      <c r="BRB1" s="109"/>
      <c r="BRC1" s="109"/>
      <c r="BRD1" s="109"/>
      <c r="BRE1" s="109"/>
      <c r="BRF1" s="109"/>
      <c r="BRG1" s="110"/>
      <c r="BRH1" s="109"/>
      <c r="BRI1" s="109"/>
      <c r="BRJ1" s="110"/>
      <c r="BRK1" s="109"/>
      <c r="BRL1" s="109"/>
      <c r="BRM1" s="109"/>
      <c r="BRN1" s="109"/>
      <c r="BRO1" s="109"/>
      <c r="BRP1" s="109"/>
      <c r="BRQ1" s="109"/>
      <c r="BRR1" s="109"/>
      <c r="BRS1" s="109"/>
      <c r="BRT1" s="109"/>
      <c r="BRU1" s="109"/>
      <c r="BRV1" s="110"/>
      <c r="BRW1" s="109"/>
      <c r="BRX1" s="109"/>
      <c r="BRY1" s="110"/>
      <c r="BRZ1" s="109"/>
      <c r="BSA1" s="109"/>
      <c r="BSB1" s="109"/>
      <c r="BSC1" s="109"/>
      <c r="BSD1" s="109"/>
      <c r="BSE1" s="109"/>
      <c r="BSF1" s="109"/>
      <c r="BSG1" s="109"/>
      <c r="BSH1" s="109"/>
      <c r="BSI1" s="109"/>
      <c r="BSJ1" s="109"/>
      <c r="BSK1" s="110"/>
      <c r="BSL1" s="109"/>
      <c r="BSM1" s="109"/>
      <c r="BSN1" s="110"/>
      <c r="BSO1" s="109"/>
      <c r="BSP1" s="109"/>
      <c r="BSQ1" s="109"/>
      <c r="BSR1" s="109"/>
      <c r="BSS1" s="109"/>
      <c r="BST1" s="109"/>
      <c r="BSU1" s="109"/>
      <c r="BSV1" s="109"/>
      <c r="BSW1" s="109"/>
      <c r="BSX1" s="109"/>
      <c r="BSY1" s="109"/>
      <c r="BSZ1" s="110"/>
      <c r="BTA1" s="109"/>
      <c r="BTB1" s="109"/>
      <c r="BTC1" s="110"/>
      <c r="BTD1" s="109"/>
      <c r="BTE1" s="109"/>
      <c r="BTF1" s="109"/>
      <c r="BTG1" s="109"/>
      <c r="BTH1" s="109"/>
      <c r="BTI1" s="109"/>
      <c r="BTJ1" s="109"/>
      <c r="BTK1" s="109"/>
      <c r="BTL1" s="109"/>
      <c r="BTM1" s="109"/>
      <c r="BTN1" s="109"/>
      <c r="BTO1" s="110"/>
      <c r="BTP1" s="109"/>
      <c r="BTQ1" s="109"/>
      <c r="BTR1" s="110"/>
      <c r="BTS1" s="109"/>
      <c r="BTT1" s="109"/>
      <c r="BTU1" s="109"/>
      <c r="BTV1" s="109"/>
      <c r="BTW1" s="109"/>
      <c r="BTX1" s="109"/>
      <c r="BTY1" s="109"/>
      <c r="BTZ1" s="109"/>
      <c r="BUA1" s="109"/>
      <c r="BUB1" s="109"/>
      <c r="BUC1" s="109"/>
      <c r="BUD1" s="110"/>
      <c r="BUE1" s="109"/>
      <c r="BUF1" s="109"/>
      <c r="BUG1" s="110"/>
      <c r="BUH1" s="109"/>
      <c r="BUI1" s="109"/>
      <c r="BUJ1" s="109"/>
      <c r="BUK1" s="109"/>
      <c r="BUL1" s="109"/>
      <c r="BUM1" s="109"/>
      <c r="BUN1" s="109"/>
      <c r="BUO1" s="109"/>
      <c r="BUP1" s="109"/>
      <c r="BUQ1" s="109"/>
      <c r="BUR1" s="109"/>
      <c r="BUS1" s="110"/>
      <c r="BUT1" s="109"/>
      <c r="BUU1" s="109"/>
      <c r="BUV1" s="110"/>
      <c r="BUW1" s="109"/>
      <c r="BUX1" s="109"/>
      <c r="BUY1" s="109"/>
      <c r="BUZ1" s="109"/>
      <c r="BVA1" s="109"/>
      <c r="BVB1" s="109"/>
      <c r="BVC1" s="109"/>
      <c r="BVD1" s="109"/>
      <c r="BVE1" s="109"/>
      <c r="BVF1" s="109"/>
      <c r="BVG1" s="109"/>
      <c r="BVH1" s="110"/>
      <c r="BVI1" s="109"/>
      <c r="BVJ1" s="109"/>
      <c r="BVK1" s="110"/>
      <c r="BVL1" s="109"/>
      <c r="BVM1" s="109"/>
      <c r="BVN1" s="109"/>
      <c r="BVO1" s="109"/>
      <c r="BVP1" s="109"/>
      <c r="BVQ1" s="109"/>
      <c r="BVR1" s="109"/>
      <c r="BVS1" s="109"/>
      <c r="BVT1" s="109"/>
      <c r="BVU1" s="109"/>
      <c r="BVV1" s="109"/>
      <c r="BVW1" s="110"/>
      <c r="BVX1" s="109"/>
      <c r="BVY1" s="109"/>
      <c r="BVZ1" s="110"/>
      <c r="BWA1" s="109"/>
      <c r="BWB1" s="109"/>
      <c r="BWC1" s="109"/>
      <c r="BWD1" s="109"/>
      <c r="BWE1" s="109"/>
      <c r="BWF1" s="109"/>
      <c r="BWG1" s="109"/>
      <c r="BWH1" s="109"/>
      <c r="BWI1" s="109"/>
      <c r="BWJ1" s="109"/>
      <c r="BWK1" s="109"/>
      <c r="BWL1" s="110"/>
      <c r="BWM1" s="109"/>
      <c r="BWN1" s="109"/>
      <c r="BWO1" s="110"/>
      <c r="BWP1" s="109"/>
      <c r="BWQ1" s="109"/>
      <c r="BWR1" s="109"/>
      <c r="BWS1" s="109"/>
      <c r="BWT1" s="109"/>
      <c r="BWU1" s="109"/>
      <c r="BWV1" s="109"/>
      <c r="BWW1" s="109"/>
      <c r="BWX1" s="109"/>
      <c r="BWY1" s="109"/>
      <c r="BWZ1" s="109"/>
      <c r="BXA1" s="110"/>
      <c r="BXB1" s="109"/>
      <c r="BXC1" s="109"/>
      <c r="BXD1" s="110"/>
      <c r="BXE1" s="109"/>
      <c r="BXF1" s="109"/>
      <c r="BXG1" s="109"/>
      <c r="BXH1" s="109"/>
      <c r="BXI1" s="109"/>
      <c r="BXJ1" s="109"/>
      <c r="BXK1" s="109"/>
      <c r="BXL1" s="109"/>
      <c r="BXM1" s="109"/>
      <c r="BXN1" s="109"/>
      <c r="BXO1" s="109"/>
      <c r="BXP1" s="110"/>
      <c r="BXQ1" s="109"/>
      <c r="BXR1" s="109"/>
      <c r="BXS1" s="110"/>
      <c r="BXT1" s="109"/>
      <c r="BXU1" s="109"/>
      <c r="BXV1" s="109"/>
      <c r="BXW1" s="109"/>
      <c r="BXX1" s="109"/>
      <c r="BXY1" s="109"/>
      <c r="BXZ1" s="109"/>
      <c r="BYA1" s="109"/>
      <c r="BYB1" s="109"/>
      <c r="BYC1" s="109"/>
      <c r="BYD1" s="109"/>
      <c r="BYE1" s="110"/>
      <c r="BYF1" s="109"/>
      <c r="BYG1" s="109"/>
      <c r="BYH1" s="110"/>
      <c r="BYI1" s="109"/>
      <c r="BYJ1" s="109"/>
      <c r="BYK1" s="109"/>
      <c r="BYL1" s="109"/>
      <c r="BYM1" s="109"/>
      <c r="BYN1" s="109"/>
      <c r="BYO1" s="109"/>
      <c r="BYP1" s="109"/>
      <c r="BYQ1" s="109"/>
      <c r="BYR1" s="109"/>
      <c r="BYS1" s="109"/>
      <c r="BYT1" s="110"/>
      <c r="BYU1" s="109"/>
      <c r="BYV1" s="109"/>
      <c r="BYW1" s="110"/>
      <c r="BYX1" s="109"/>
      <c r="BYY1" s="109"/>
      <c r="BYZ1" s="109"/>
      <c r="BZA1" s="109"/>
      <c r="BZB1" s="109"/>
      <c r="BZC1" s="109"/>
      <c r="BZD1" s="109"/>
      <c r="BZE1" s="109"/>
      <c r="BZF1" s="109"/>
      <c r="BZG1" s="109"/>
      <c r="BZH1" s="109"/>
      <c r="BZI1" s="110"/>
      <c r="BZJ1" s="109"/>
      <c r="BZK1" s="109"/>
      <c r="BZL1" s="110"/>
      <c r="BZM1" s="109"/>
      <c r="BZN1" s="109"/>
      <c r="BZO1" s="109"/>
      <c r="BZP1" s="109"/>
      <c r="BZQ1" s="109"/>
      <c r="BZR1" s="109"/>
      <c r="BZS1" s="109"/>
      <c r="BZT1" s="109"/>
      <c r="BZU1" s="109"/>
      <c r="BZV1" s="109"/>
      <c r="BZW1" s="109"/>
      <c r="BZX1" s="110"/>
      <c r="BZY1" s="109"/>
      <c r="BZZ1" s="109"/>
      <c r="CAA1" s="110"/>
      <c r="CAB1" s="109"/>
      <c r="CAC1" s="109"/>
      <c r="CAD1" s="109"/>
      <c r="CAE1" s="109"/>
      <c r="CAF1" s="109"/>
      <c r="CAG1" s="109"/>
      <c r="CAH1" s="109"/>
      <c r="CAI1" s="109"/>
      <c r="CAJ1" s="109"/>
      <c r="CAK1" s="109"/>
      <c r="CAL1" s="109"/>
      <c r="CAM1" s="110"/>
      <c r="CAN1" s="109"/>
      <c r="CAO1" s="109"/>
      <c r="CAP1" s="110"/>
      <c r="CAQ1" s="109"/>
      <c r="CAR1" s="109"/>
      <c r="CAS1" s="109"/>
      <c r="CAT1" s="109"/>
      <c r="CAU1" s="109"/>
      <c r="CAV1" s="109"/>
      <c r="CAW1" s="109"/>
      <c r="CAX1" s="109"/>
      <c r="CAY1" s="109"/>
      <c r="CAZ1" s="109"/>
      <c r="CBA1" s="109"/>
      <c r="CBB1" s="110"/>
      <c r="CBC1" s="109"/>
      <c r="CBD1" s="109"/>
      <c r="CBE1" s="110"/>
      <c r="CBF1" s="109"/>
      <c r="CBG1" s="109"/>
      <c r="CBH1" s="109"/>
      <c r="CBI1" s="109"/>
      <c r="CBJ1" s="109"/>
      <c r="CBK1" s="109"/>
      <c r="CBL1" s="109"/>
      <c r="CBM1" s="109"/>
      <c r="CBN1" s="109"/>
      <c r="CBO1" s="109"/>
      <c r="CBP1" s="109"/>
      <c r="CBQ1" s="110"/>
      <c r="CBR1" s="109"/>
      <c r="CBS1" s="109"/>
      <c r="CBT1" s="110"/>
      <c r="CBU1" s="109"/>
      <c r="CBV1" s="109"/>
      <c r="CBW1" s="109"/>
      <c r="CBX1" s="109"/>
      <c r="CBY1" s="109"/>
      <c r="CBZ1" s="109"/>
      <c r="CCA1" s="109"/>
      <c r="CCB1" s="109"/>
      <c r="CCC1" s="109"/>
      <c r="CCD1" s="109"/>
      <c r="CCE1" s="109"/>
      <c r="CCF1" s="110"/>
      <c r="CCG1" s="109"/>
      <c r="CCH1" s="109"/>
      <c r="CCI1" s="110"/>
      <c r="CCJ1" s="109"/>
      <c r="CCK1" s="109"/>
      <c r="CCL1" s="109"/>
      <c r="CCM1" s="109"/>
      <c r="CCN1" s="109"/>
      <c r="CCO1" s="109"/>
      <c r="CCP1" s="109"/>
      <c r="CCQ1" s="109"/>
      <c r="CCR1" s="109"/>
      <c r="CCS1" s="109"/>
      <c r="CCT1" s="109"/>
      <c r="CCU1" s="110"/>
      <c r="CCV1" s="109"/>
      <c r="CCW1" s="109"/>
      <c r="CCX1" s="110"/>
      <c r="CCY1" s="109"/>
      <c r="CCZ1" s="109"/>
      <c r="CDA1" s="109"/>
      <c r="CDB1" s="109"/>
      <c r="CDC1" s="109"/>
      <c r="CDD1" s="109"/>
      <c r="CDE1" s="109"/>
      <c r="CDF1" s="109"/>
      <c r="CDG1" s="109"/>
      <c r="CDH1" s="109"/>
      <c r="CDI1" s="109"/>
      <c r="CDJ1" s="110"/>
      <c r="CDK1" s="109"/>
      <c r="CDL1" s="109"/>
      <c r="CDM1" s="110"/>
      <c r="CDN1" s="109"/>
      <c r="CDO1" s="109"/>
      <c r="CDP1" s="109"/>
      <c r="CDQ1" s="109"/>
      <c r="CDR1" s="109"/>
      <c r="CDS1" s="109"/>
      <c r="CDT1" s="109"/>
      <c r="CDU1" s="109"/>
      <c r="CDV1" s="109"/>
      <c r="CDW1" s="109"/>
      <c r="CDX1" s="109"/>
      <c r="CDY1" s="110"/>
      <c r="CDZ1" s="109"/>
      <c r="CEA1" s="109"/>
      <c r="CEB1" s="110"/>
      <c r="CEC1" s="109"/>
      <c r="CED1" s="109"/>
      <c r="CEE1" s="109"/>
      <c r="CEF1" s="109"/>
      <c r="CEG1" s="109"/>
      <c r="CEH1" s="109"/>
      <c r="CEI1" s="109"/>
      <c r="CEJ1" s="109"/>
      <c r="CEK1" s="109"/>
      <c r="CEL1" s="109"/>
      <c r="CEM1" s="109"/>
      <c r="CEN1" s="110"/>
      <c r="CEO1" s="109"/>
      <c r="CEP1" s="109"/>
      <c r="CEQ1" s="110"/>
      <c r="CER1" s="109"/>
      <c r="CES1" s="109"/>
      <c r="CET1" s="109"/>
      <c r="CEU1" s="109"/>
      <c r="CEV1" s="109"/>
      <c r="CEW1" s="109"/>
      <c r="CEX1" s="109"/>
      <c r="CEY1" s="109"/>
      <c r="CEZ1" s="109"/>
      <c r="CFA1" s="109"/>
      <c r="CFB1" s="109"/>
      <c r="CFC1" s="110"/>
      <c r="CFD1" s="109"/>
      <c r="CFE1" s="109"/>
      <c r="CFF1" s="110"/>
      <c r="CFG1" s="109"/>
      <c r="CFH1" s="109"/>
      <c r="CFI1" s="109"/>
      <c r="CFJ1" s="109"/>
      <c r="CFK1" s="109"/>
      <c r="CFL1" s="109"/>
      <c r="CFM1" s="109"/>
      <c r="CFN1" s="109"/>
      <c r="CFO1" s="109"/>
      <c r="CFP1" s="109"/>
      <c r="CFQ1" s="109"/>
      <c r="CFR1" s="110"/>
      <c r="CFS1" s="109"/>
      <c r="CFT1" s="109"/>
      <c r="CFU1" s="110"/>
      <c r="CFV1" s="109"/>
      <c r="CFW1" s="109"/>
      <c r="CFX1" s="109"/>
      <c r="CFY1" s="109"/>
      <c r="CFZ1" s="109"/>
      <c r="CGA1" s="109"/>
      <c r="CGB1" s="109"/>
      <c r="CGC1" s="109"/>
      <c r="CGD1" s="109"/>
      <c r="CGE1" s="109"/>
      <c r="CGF1" s="109"/>
      <c r="CGG1" s="110"/>
      <c r="CGH1" s="109"/>
      <c r="CGI1" s="109"/>
      <c r="CGJ1" s="110"/>
      <c r="CGK1" s="109"/>
      <c r="CGL1" s="109"/>
      <c r="CGM1" s="109"/>
      <c r="CGN1" s="109"/>
      <c r="CGO1" s="109"/>
      <c r="CGP1" s="109"/>
      <c r="CGQ1" s="109"/>
      <c r="CGR1" s="109"/>
      <c r="CGS1" s="109"/>
      <c r="CGT1" s="109"/>
      <c r="CGU1" s="109"/>
      <c r="CGV1" s="110"/>
      <c r="CGW1" s="109"/>
      <c r="CGX1" s="109"/>
      <c r="CGY1" s="110"/>
      <c r="CGZ1" s="109"/>
      <c r="CHA1" s="109"/>
      <c r="CHB1" s="109"/>
      <c r="CHC1" s="109"/>
      <c r="CHD1" s="109"/>
      <c r="CHE1" s="109"/>
      <c r="CHF1" s="109"/>
      <c r="CHG1" s="109"/>
      <c r="CHH1" s="109"/>
      <c r="CHI1" s="109"/>
      <c r="CHJ1" s="109"/>
      <c r="CHK1" s="110"/>
      <c r="CHL1" s="109"/>
      <c r="CHM1" s="109"/>
      <c r="CHN1" s="110"/>
      <c r="CHO1" s="109"/>
      <c r="CHP1" s="109"/>
      <c r="CHQ1" s="109"/>
      <c r="CHR1" s="109"/>
      <c r="CHS1" s="109"/>
      <c r="CHT1" s="109"/>
      <c r="CHU1" s="109"/>
      <c r="CHV1" s="109"/>
      <c r="CHW1" s="109"/>
      <c r="CHX1" s="109"/>
      <c r="CHY1" s="109"/>
      <c r="CHZ1" s="110"/>
      <c r="CIA1" s="109"/>
      <c r="CIB1" s="109"/>
      <c r="CIC1" s="110"/>
      <c r="CID1" s="109"/>
      <c r="CIE1" s="109"/>
      <c r="CIF1" s="109"/>
      <c r="CIG1" s="109"/>
      <c r="CIH1" s="109"/>
      <c r="CII1" s="109"/>
      <c r="CIJ1" s="109"/>
      <c r="CIK1" s="109"/>
      <c r="CIL1" s="109"/>
      <c r="CIM1" s="109"/>
      <c r="CIN1" s="109"/>
      <c r="CIO1" s="110"/>
      <c r="CIP1" s="109"/>
      <c r="CIQ1" s="109"/>
      <c r="CIR1" s="110"/>
      <c r="CIS1" s="109"/>
      <c r="CIT1" s="109"/>
      <c r="CIU1" s="109"/>
      <c r="CIV1" s="109"/>
      <c r="CIW1" s="109"/>
      <c r="CIX1" s="109"/>
      <c r="CIY1" s="109"/>
      <c r="CIZ1" s="109"/>
      <c r="CJA1" s="109"/>
      <c r="CJB1" s="109"/>
      <c r="CJC1" s="109"/>
      <c r="CJD1" s="110"/>
      <c r="CJE1" s="109"/>
      <c r="CJF1" s="109"/>
      <c r="CJG1" s="110"/>
      <c r="CJH1" s="109"/>
      <c r="CJI1" s="109"/>
      <c r="CJJ1" s="109"/>
      <c r="CJK1" s="109"/>
      <c r="CJL1" s="109"/>
      <c r="CJM1" s="109"/>
      <c r="CJN1" s="109"/>
      <c r="CJO1" s="109"/>
      <c r="CJP1" s="109"/>
      <c r="CJQ1" s="109"/>
      <c r="CJR1" s="109"/>
      <c r="CJS1" s="110"/>
      <c r="CJT1" s="109"/>
      <c r="CJU1" s="109"/>
      <c r="CJV1" s="110"/>
      <c r="CJW1" s="109"/>
      <c r="CJX1" s="109"/>
      <c r="CJY1" s="109"/>
      <c r="CJZ1" s="109"/>
      <c r="CKA1" s="109"/>
      <c r="CKB1" s="109"/>
      <c r="CKC1" s="109"/>
      <c r="CKD1" s="109"/>
      <c r="CKE1" s="109"/>
      <c r="CKF1" s="109"/>
      <c r="CKG1" s="109"/>
      <c r="CKH1" s="110"/>
      <c r="CKI1" s="109"/>
      <c r="CKJ1" s="109"/>
      <c r="CKK1" s="110"/>
      <c r="CKL1" s="109"/>
      <c r="CKM1" s="109"/>
      <c r="CKN1" s="109"/>
      <c r="CKO1" s="109"/>
      <c r="CKP1" s="109"/>
      <c r="CKQ1" s="109"/>
      <c r="CKR1" s="109"/>
      <c r="CKS1" s="109"/>
      <c r="CKT1" s="109"/>
      <c r="CKU1" s="109"/>
      <c r="CKV1" s="109"/>
      <c r="CKW1" s="110"/>
      <c r="CKX1" s="109"/>
      <c r="CKY1" s="109"/>
      <c r="CKZ1" s="110"/>
      <c r="CLA1" s="109"/>
      <c r="CLB1" s="109"/>
      <c r="CLC1" s="109"/>
      <c r="CLD1" s="109"/>
      <c r="CLE1" s="109"/>
      <c r="CLF1" s="109"/>
      <c r="CLG1" s="109"/>
      <c r="CLH1" s="109"/>
      <c r="CLI1" s="109"/>
      <c r="CLJ1" s="109"/>
      <c r="CLK1" s="109"/>
      <c r="CLL1" s="110"/>
      <c r="CLM1" s="109"/>
      <c r="CLN1" s="109"/>
      <c r="CLO1" s="110"/>
      <c r="CLP1" s="109"/>
      <c r="CLQ1" s="109"/>
      <c r="CLR1" s="109"/>
      <c r="CLS1" s="109"/>
      <c r="CLT1" s="109"/>
      <c r="CLU1" s="109"/>
      <c r="CLV1" s="109"/>
      <c r="CLW1" s="109"/>
      <c r="CLX1" s="109"/>
      <c r="CLY1" s="109"/>
      <c r="CLZ1" s="109"/>
      <c r="CMA1" s="110"/>
      <c r="CMB1" s="109"/>
      <c r="CMC1" s="109"/>
      <c r="CMD1" s="110"/>
      <c r="CME1" s="109"/>
      <c r="CMF1" s="109"/>
      <c r="CMG1" s="109"/>
      <c r="CMH1" s="109"/>
      <c r="CMI1" s="109"/>
      <c r="CMJ1" s="109"/>
      <c r="CMK1" s="109"/>
      <c r="CML1" s="109"/>
      <c r="CMM1" s="109"/>
      <c r="CMN1" s="109"/>
      <c r="CMO1" s="109"/>
      <c r="CMP1" s="110"/>
      <c r="CMQ1" s="109"/>
      <c r="CMR1" s="109"/>
      <c r="CMS1" s="110"/>
      <c r="CMT1" s="109"/>
      <c r="CMU1" s="109"/>
      <c r="CMV1" s="109"/>
      <c r="CMW1" s="109"/>
      <c r="CMX1" s="109"/>
      <c r="CMY1" s="109"/>
      <c r="CMZ1" s="109"/>
      <c r="CNA1" s="109"/>
      <c r="CNB1" s="109"/>
      <c r="CNC1" s="109"/>
      <c r="CND1" s="109"/>
      <c r="CNE1" s="110"/>
      <c r="CNF1" s="109"/>
      <c r="CNG1" s="109"/>
      <c r="CNH1" s="110"/>
      <c r="CNI1" s="109"/>
      <c r="CNJ1" s="109"/>
      <c r="CNK1" s="109"/>
      <c r="CNL1" s="109"/>
      <c r="CNM1" s="109"/>
      <c r="CNN1" s="109"/>
      <c r="CNO1" s="109"/>
      <c r="CNP1" s="109"/>
      <c r="CNQ1" s="109"/>
      <c r="CNR1" s="109"/>
      <c r="CNS1" s="109"/>
      <c r="CNT1" s="110"/>
      <c r="CNU1" s="109"/>
      <c r="CNV1" s="109"/>
      <c r="CNW1" s="110"/>
      <c r="CNX1" s="109"/>
      <c r="CNY1" s="109"/>
      <c r="CNZ1" s="109"/>
      <c r="COA1" s="109"/>
      <c r="COB1" s="109"/>
      <c r="COC1" s="109"/>
      <c r="COD1" s="109"/>
      <c r="COE1" s="109"/>
      <c r="COF1" s="109"/>
      <c r="COG1" s="109"/>
      <c r="COH1" s="109"/>
      <c r="COI1" s="110"/>
      <c r="COJ1" s="109"/>
      <c r="COK1" s="109"/>
      <c r="COL1" s="110"/>
      <c r="COM1" s="109"/>
      <c r="CON1" s="109"/>
      <c r="COO1" s="109"/>
      <c r="COP1" s="109"/>
      <c r="COQ1" s="109"/>
      <c r="COR1" s="109"/>
      <c r="COS1" s="109"/>
      <c r="COT1" s="109"/>
      <c r="COU1" s="109"/>
      <c r="COV1" s="109"/>
      <c r="COW1" s="109"/>
      <c r="COX1" s="110"/>
      <c r="COY1" s="109"/>
      <c r="COZ1" s="109"/>
      <c r="CPA1" s="110"/>
      <c r="CPB1" s="109"/>
      <c r="CPC1" s="109"/>
      <c r="CPD1" s="109"/>
      <c r="CPE1" s="109"/>
      <c r="CPF1" s="109"/>
      <c r="CPG1" s="109"/>
      <c r="CPH1" s="109"/>
      <c r="CPI1" s="109"/>
      <c r="CPJ1" s="109"/>
      <c r="CPK1" s="109"/>
      <c r="CPL1" s="109"/>
      <c r="CPM1" s="110"/>
      <c r="CPN1" s="109"/>
      <c r="CPO1" s="109"/>
      <c r="CPP1" s="110"/>
      <c r="CPQ1" s="109"/>
      <c r="CPR1" s="109"/>
      <c r="CPS1" s="109"/>
      <c r="CPT1" s="109"/>
      <c r="CPU1" s="109"/>
      <c r="CPV1" s="109"/>
      <c r="CPW1" s="109"/>
      <c r="CPX1" s="109"/>
      <c r="CPY1" s="109"/>
      <c r="CPZ1" s="109"/>
      <c r="CQA1" s="109"/>
      <c r="CQB1" s="110"/>
      <c r="CQC1" s="109"/>
      <c r="CQD1" s="109"/>
      <c r="CQE1" s="110"/>
      <c r="CQF1" s="109"/>
      <c r="CQG1" s="109"/>
      <c r="CQH1" s="109"/>
      <c r="CQI1" s="109"/>
      <c r="CQJ1" s="109"/>
      <c r="CQK1" s="109"/>
      <c r="CQL1" s="109"/>
      <c r="CQM1" s="109"/>
      <c r="CQN1" s="109"/>
      <c r="CQO1" s="109"/>
      <c r="CQP1" s="109"/>
      <c r="CQQ1" s="110"/>
      <c r="CQR1" s="109"/>
      <c r="CQS1" s="109"/>
      <c r="CQT1" s="110"/>
      <c r="CQU1" s="109"/>
      <c r="CQV1" s="109"/>
      <c r="CQW1" s="109"/>
      <c r="CQX1" s="109"/>
      <c r="CQY1" s="109"/>
      <c r="CQZ1" s="109"/>
      <c r="CRA1" s="109"/>
      <c r="CRB1" s="109"/>
      <c r="CRC1" s="109"/>
      <c r="CRD1" s="109"/>
      <c r="CRE1" s="109"/>
      <c r="CRF1" s="110"/>
      <c r="CRG1" s="109"/>
      <c r="CRH1" s="109"/>
      <c r="CRI1" s="110"/>
      <c r="CRJ1" s="109"/>
      <c r="CRK1" s="109"/>
      <c r="CRL1" s="109"/>
      <c r="CRM1" s="109"/>
      <c r="CRN1" s="109"/>
      <c r="CRO1" s="109"/>
      <c r="CRP1" s="109"/>
      <c r="CRQ1" s="109"/>
      <c r="CRR1" s="109"/>
      <c r="CRS1" s="109"/>
      <c r="CRT1" s="109"/>
      <c r="CRU1" s="110"/>
      <c r="CRV1" s="109"/>
      <c r="CRW1" s="109"/>
      <c r="CRX1" s="110"/>
      <c r="CRY1" s="109"/>
      <c r="CRZ1" s="109"/>
      <c r="CSA1" s="109"/>
      <c r="CSB1" s="109"/>
      <c r="CSC1" s="109"/>
      <c r="CSD1" s="109"/>
      <c r="CSE1" s="109"/>
      <c r="CSF1" s="109"/>
      <c r="CSG1" s="109"/>
      <c r="CSH1" s="109"/>
      <c r="CSI1" s="109"/>
      <c r="CSJ1" s="110"/>
      <c r="CSK1" s="109"/>
      <c r="CSL1" s="109"/>
      <c r="CSM1" s="110"/>
      <c r="CSN1" s="109"/>
      <c r="CSO1" s="109"/>
      <c r="CSP1" s="109"/>
      <c r="CSQ1" s="109"/>
      <c r="CSR1" s="109"/>
      <c r="CSS1" s="109"/>
      <c r="CST1" s="109"/>
      <c r="CSU1" s="109"/>
      <c r="CSV1" s="109"/>
      <c r="CSW1" s="109"/>
      <c r="CSX1" s="109"/>
      <c r="CSY1" s="110"/>
      <c r="CSZ1" s="109"/>
      <c r="CTA1" s="109"/>
      <c r="CTB1" s="110"/>
      <c r="CTC1" s="109"/>
      <c r="CTD1" s="109"/>
      <c r="CTE1" s="109"/>
      <c r="CTF1" s="109"/>
      <c r="CTG1" s="109"/>
      <c r="CTH1" s="109"/>
      <c r="CTI1" s="109"/>
      <c r="CTJ1" s="109"/>
      <c r="CTK1" s="109"/>
      <c r="CTL1" s="109"/>
      <c r="CTM1" s="109"/>
      <c r="CTN1" s="110"/>
      <c r="CTO1" s="109"/>
      <c r="CTP1" s="109"/>
      <c r="CTQ1" s="110"/>
      <c r="CTR1" s="109"/>
      <c r="CTS1" s="109"/>
      <c r="CTT1" s="109"/>
      <c r="CTU1" s="109"/>
      <c r="CTV1" s="109"/>
      <c r="CTW1" s="109"/>
      <c r="CTX1" s="109"/>
      <c r="CTY1" s="109"/>
      <c r="CTZ1" s="109"/>
      <c r="CUA1" s="109"/>
      <c r="CUB1" s="109"/>
      <c r="CUC1" s="110"/>
      <c r="CUD1" s="109"/>
      <c r="CUE1" s="109"/>
      <c r="CUF1" s="110"/>
      <c r="CUG1" s="109"/>
      <c r="CUH1" s="109"/>
      <c r="CUI1" s="109"/>
      <c r="CUJ1" s="109"/>
      <c r="CUK1" s="109"/>
      <c r="CUL1" s="109"/>
      <c r="CUM1" s="109"/>
      <c r="CUN1" s="109"/>
      <c r="CUO1" s="109"/>
      <c r="CUP1" s="109"/>
      <c r="CUQ1" s="109"/>
      <c r="CUR1" s="110"/>
      <c r="CUS1" s="109"/>
      <c r="CUT1" s="109"/>
      <c r="CUU1" s="110"/>
      <c r="CUV1" s="109"/>
      <c r="CUW1" s="109"/>
      <c r="CUX1" s="109"/>
      <c r="CUY1" s="109"/>
      <c r="CUZ1" s="109"/>
      <c r="CVA1" s="109"/>
      <c r="CVB1" s="109"/>
      <c r="CVC1" s="109"/>
      <c r="CVD1" s="109"/>
      <c r="CVE1" s="109"/>
      <c r="CVF1" s="109"/>
      <c r="CVG1" s="110"/>
      <c r="CVH1" s="109"/>
      <c r="CVI1" s="109"/>
      <c r="CVJ1" s="110"/>
      <c r="CVK1" s="109"/>
      <c r="CVL1" s="109"/>
      <c r="CVM1" s="109"/>
      <c r="CVN1" s="109"/>
      <c r="CVO1" s="109"/>
      <c r="CVP1" s="109"/>
      <c r="CVQ1" s="109"/>
      <c r="CVR1" s="109"/>
      <c r="CVS1" s="109"/>
      <c r="CVT1" s="109"/>
      <c r="CVU1" s="109"/>
      <c r="CVV1" s="110"/>
      <c r="CVW1" s="109"/>
      <c r="CVX1" s="109"/>
      <c r="CVY1" s="110"/>
      <c r="CVZ1" s="109"/>
      <c r="CWA1" s="109"/>
      <c r="CWB1" s="109"/>
      <c r="CWC1" s="109"/>
      <c r="CWD1" s="109"/>
      <c r="CWE1" s="109"/>
      <c r="CWF1" s="109"/>
      <c r="CWG1" s="109"/>
      <c r="CWH1" s="109"/>
      <c r="CWI1" s="109"/>
      <c r="CWJ1" s="109"/>
      <c r="CWK1" s="110"/>
      <c r="CWL1" s="109"/>
      <c r="CWM1" s="109"/>
      <c r="CWN1" s="110"/>
      <c r="CWO1" s="109"/>
      <c r="CWP1" s="109"/>
      <c r="CWQ1" s="109"/>
      <c r="CWR1" s="109"/>
      <c r="CWS1" s="109"/>
      <c r="CWT1" s="109"/>
      <c r="CWU1" s="109"/>
      <c r="CWV1" s="109"/>
      <c r="CWW1" s="109"/>
      <c r="CWX1" s="109"/>
      <c r="CWY1" s="109"/>
      <c r="CWZ1" s="110"/>
      <c r="CXA1" s="109"/>
      <c r="CXB1" s="109"/>
      <c r="CXC1" s="110"/>
      <c r="CXD1" s="109"/>
      <c r="CXE1" s="109"/>
      <c r="CXF1" s="109"/>
      <c r="CXG1" s="109"/>
      <c r="CXH1" s="109"/>
      <c r="CXI1" s="109"/>
      <c r="CXJ1" s="109"/>
      <c r="CXK1" s="109"/>
      <c r="CXL1" s="109"/>
      <c r="CXM1" s="109"/>
      <c r="CXN1" s="109"/>
      <c r="CXO1" s="110"/>
      <c r="CXP1" s="109"/>
      <c r="CXQ1" s="109"/>
      <c r="CXR1" s="110"/>
      <c r="CXS1" s="109"/>
      <c r="CXT1" s="109"/>
      <c r="CXU1" s="109"/>
      <c r="CXV1" s="109"/>
      <c r="CXW1" s="109"/>
      <c r="CXX1" s="109"/>
      <c r="CXY1" s="109"/>
      <c r="CXZ1" s="109"/>
      <c r="CYA1" s="109"/>
      <c r="CYB1" s="109"/>
      <c r="CYC1" s="109"/>
      <c r="CYD1" s="110"/>
      <c r="CYE1" s="109"/>
      <c r="CYF1" s="109"/>
      <c r="CYG1" s="110"/>
      <c r="CYH1" s="109"/>
      <c r="CYI1" s="109"/>
      <c r="CYJ1" s="109"/>
      <c r="CYK1" s="109"/>
      <c r="CYL1" s="109"/>
      <c r="CYM1" s="109"/>
      <c r="CYN1" s="109"/>
      <c r="CYO1" s="109"/>
      <c r="CYP1" s="109"/>
      <c r="CYQ1" s="109"/>
      <c r="CYR1" s="109"/>
      <c r="CYS1" s="110"/>
      <c r="CYT1" s="109"/>
      <c r="CYU1" s="109"/>
      <c r="CYV1" s="110"/>
      <c r="CYW1" s="109"/>
      <c r="CYX1" s="109"/>
      <c r="CYY1" s="109"/>
      <c r="CYZ1" s="109"/>
      <c r="CZA1" s="109"/>
      <c r="CZB1" s="109"/>
      <c r="CZC1" s="109"/>
      <c r="CZD1" s="109"/>
      <c r="CZE1" s="109"/>
      <c r="CZF1" s="109"/>
      <c r="CZG1" s="109"/>
      <c r="CZH1" s="110"/>
      <c r="CZI1" s="109"/>
      <c r="CZJ1" s="109"/>
      <c r="CZK1" s="110"/>
      <c r="CZL1" s="109"/>
      <c r="CZM1" s="109"/>
      <c r="CZN1" s="109"/>
      <c r="CZO1" s="109"/>
      <c r="CZP1" s="109"/>
      <c r="CZQ1" s="109"/>
      <c r="CZR1" s="109"/>
      <c r="CZS1" s="109"/>
      <c r="CZT1" s="109"/>
      <c r="CZU1" s="109"/>
      <c r="CZV1" s="109"/>
      <c r="CZW1" s="110"/>
      <c r="CZX1" s="109"/>
      <c r="CZY1" s="109"/>
      <c r="CZZ1" s="110"/>
      <c r="DAA1" s="109"/>
      <c r="DAB1" s="109"/>
      <c r="DAC1" s="109"/>
      <c r="DAD1" s="109"/>
      <c r="DAE1" s="109"/>
      <c r="DAF1" s="109"/>
      <c r="DAG1" s="109"/>
      <c r="DAH1" s="109"/>
      <c r="DAI1" s="109"/>
      <c r="DAJ1" s="109"/>
      <c r="DAK1" s="109"/>
      <c r="DAL1" s="110"/>
      <c r="DAM1" s="109"/>
      <c r="DAN1" s="109"/>
      <c r="DAO1" s="110"/>
      <c r="DAP1" s="109"/>
      <c r="DAQ1" s="109"/>
      <c r="DAR1" s="109"/>
      <c r="DAS1" s="109"/>
      <c r="DAT1" s="109"/>
      <c r="DAU1" s="109"/>
      <c r="DAV1" s="109"/>
      <c r="DAW1" s="109"/>
      <c r="DAX1" s="109"/>
      <c r="DAY1" s="109"/>
      <c r="DAZ1" s="109"/>
      <c r="DBA1" s="110"/>
      <c r="DBB1" s="109"/>
      <c r="DBC1" s="109"/>
      <c r="DBD1" s="110"/>
      <c r="DBE1" s="109"/>
      <c r="DBF1" s="109"/>
      <c r="DBG1" s="109"/>
      <c r="DBH1" s="109"/>
      <c r="DBI1" s="109"/>
      <c r="DBJ1" s="109"/>
      <c r="DBK1" s="109"/>
      <c r="DBL1" s="109"/>
      <c r="DBM1" s="109"/>
      <c r="DBN1" s="109"/>
      <c r="DBO1" s="109"/>
      <c r="DBP1" s="110"/>
      <c r="DBQ1" s="109"/>
      <c r="DBR1" s="109"/>
      <c r="DBS1" s="110"/>
      <c r="DBT1" s="109"/>
      <c r="DBU1" s="109"/>
      <c r="DBV1" s="109"/>
      <c r="DBW1" s="109"/>
      <c r="DBX1" s="109"/>
      <c r="DBY1" s="109"/>
      <c r="DBZ1" s="109"/>
      <c r="DCA1" s="109"/>
      <c r="DCB1" s="109"/>
      <c r="DCC1" s="109"/>
      <c r="DCD1" s="109"/>
      <c r="DCE1" s="110"/>
      <c r="DCF1" s="109"/>
      <c r="DCG1" s="109"/>
      <c r="DCH1" s="110"/>
      <c r="DCI1" s="109"/>
      <c r="DCJ1" s="109"/>
      <c r="DCK1" s="109"/>
      <c r="DCL1" s="109"/>
      <c r="DCM1" s="109"/>
      <c r="DCN1" s="109"/>
      <c r="DCO1" s="109"/>
      <c r="DCP1" s="109"/>
      <c r="DCQ1" s="109"/>
      <c r="DCR1" s="109"/>
      <c r="DCS1" s="109"/>
      <c r="DCT1" s="110"/>
      <c r="DCU1" s="109"/>
      <c r="DCV1" s="109"/>
      <c r="DCW1" s="110"/>
      <c r="DCX1" s="109"/>
      <c r="DCY1" s="109"/>
      <c r="DCZ1" s="109"/>
      <c r="DDA1" s="109"/>
      <c r="DDB1" s="109"/>
      <c r="DDC1" s="109"/>
      <c r="DDD1" s="109"/>
      <c r="DDE1" s="109"/>
      <c r="DDF1" s="109"/>
      <c r="DDG1" s="109"/>
      <c r="DDH1" s="109"/>
      <c r="DDI1" s="110"/>
      <c r="DDJ1" s="109"/>
      <c r="DDK1" s="109"/>
      <c r="DDL1" s="110"/>
      <c r="DDM1" s="109"/>
      <c r="DDN1" s="109"/>
      <c r="DDO1" s="109"/>
      <c r="DDP1" s="109"/>
      <c r="DDQ1" s="109"/>
      <c r="DDR1" s="109"/>
      <c r="DDS1" s="109"/>
      <c r="DDT1" s="109"/>
      <c r="DDU1" s="109"/>
      <c r="DDV1" s="109"/>
      <c r="DDW1" s="109"/>
      <c r="DDX1" s="110"/>
      <c r="DDY1" s="109"/>
      <c r="DDZ1" s="109"/>
      <c r="DEA1" s="110"/>
      <c r="DEB1" s="109"/>
      <c r="DEC1" s="109"/>
      <c r="DED1" s="109"/>
      <c r="DEE1" s="109"/>
      <c r="DEF1" s="109"/>
      <c r="DEG1" s="109"/>
      <c r="DEH1" s="109"/>
      <c r="DEI1" s="109"/>
      <c r="DEJ1" s="109"/>
      <c r="DEK1" s="109"/>
      <c r="DEL1" s="109"/>
      <c r="DEM1" s="110"/>
      <c r="DEN1" s="109"/>
      <c r="DEO1" s="109"/>
      <c r="DEP1" s="110"/>
      <c r="DEQ1" s="109"/>
      <c r="DER1" s="109"/>
      <c r="DES1" s="109"/>
      <c r="DET1" s="109"/>
      <c r="DEU1" s="109"/>
      <c r="DEV1" s="109"/>
      <c r="DEW1" s="109"/>
      <c r="DEX1" s="109"/>
      <c r="DEY1" s="109"/>
      <c r="DEZ1" s="109"/>
      <c r="DFA1" s="109"/>
      <c r="DFB1" s="110"/>
      <c r="DFC1" s="109"/>
      <c r="DFD1" s="109"/>
      <c r="DFE1" s="110"/>
      <c r="DFF1" s="109"/>
      <c r="DFG1" s="109"/>
      <c r="DFH1" s="109"/>
      <c r="DFI1" s="109"/>
      <c r="DFJ1" s="109"/>
      <c r="DFK1" s="109"/>
      <c r="DFL1" s="109"/>
      <c r="DFM1" s="109"/>
      <c r="DFN1" s="109"/>
      <c r="DFO1" s="109"/>
      <c r="DFP1" s="109"/>
      <c r="DFQ1" s="110"/>
      <c r="DFR1" s="109"/>
      <c r="DFS1" s="109"/>
      <c r="DFT1" s="110"/>
      <c r="DFU1" s="109"/>
      <c r="DFV1" s="109"/>
      <c r="DFW1" s="109"/>
      <c r="DFX1" s="109"/>
      <c r="DFY1" s="109"/>
      <c r="DFZ1" s="109"/>
      <c r="DGA1" s="109"/>
      <c r="DGB1" s="109"/>
      <c r="DGC1" s="109"/>
      <c r="DGD1" s="109"/>
      <c r="DGE1" s="109"/>
      <c r="DGF1" s="110"/>
      <c r="DGG1" s="109"/>
      <c r="DGH1" s="109"/>
      <c r="DGI1" s="110"/>
      <c r="DGJ1" s="109"/>
      <c r="DGK1" s="109"/>
      <c r="DGL1" s="109"/>
      <c r="DGM1" s="109"/>
      <c r="DGN1" s="109"/>
      <c r="DGO1" s="109"/>
      <c r="DGP1" s="109"/>
      <c r="DGQ1" s="109"/>
      <c r="DGR1" s="109"/>
      <c r="DGS1" s="109"/>
      <c r="DGT1" s="109"/>
      <c r="DGU1" s="110"/>
      <c r="DGV1" s="109"/>
      <c r="DGW1" s="109"/>
      <c r="DGX1" s="110"/>
      <c r="DGY1" s="109"/>
      <c r="DGZ1" s="109"/>
      <c r="DHA1" s="109"/>
      <c r="DHB1" s="109"/>
      <c r="DHC1" s="109"/>
      <c r="DHD1" s="109"/>
      <c r="DHE1" s="109"/>
      <c r="DHF1" s="109"/>
      <c r="DHG1" s="109"/>
      <c r="DHH1" s="109"/>
      <c r="DHI1" s="109"/>
      <c r="DHJ1" s="110"/>
      <c r="DHK1" s="109"/>
      <c r="DHL1" s="109"/>
      <c r="DHM1" s="110"/>
      <c r="DHN1" s="109"/>
      <c r="DHO1" s="109"/>
      <c r="DHP1" s="109"/>
      <c r="DHQ1" s="109"/>
      <c r="DHR1" s="109"/>
      <c r="DHS1" s="109"/>
      <c r="DHT1" s="109"/>
      <c r="DHU1" s="109"/>
      <c r="DHV1" s="109"/>
      <c r="DHW1" s="109"/>
      <c r="DHX1" s="109"/>
      <c r="DHY1" s="110"/>
      <c r="DHZ1" s="109"/>
      <c r="DIA1" s="109"/>
      <c r="DIB1" s="110"/>
      <c r="DIC1" s="109"/>
      <c r="DID1" s="109"/>
      <c r="DIE1" s="109"/>
      <c r="DIF1" s="109"/>
      <c r="DIG1" s="109"/>
      <c r="DIH1" s="109"/>
      <c r="DII1" s="109"/>
      <c r="DIJ1" s="109"/>
      <c r="DIK1" s="109"/>
      <c r="DIL1" s="109"/>
      <c r="DIM1" s="109"/>
      <c r="DIN1" s="110"/>
      <c r="DIO1" s="109"/>
      <c r="DIP1" s="109"/>
      <c r="DIQ1" s="110"/>
      <c r="DIR1" s="109"/>
      <c r="DIS1" s="109"/>
      <c r="DIT1" s="109"/>
      <c r="DIU1" s="109"/>
      <c r="DIV1" s="109"/>
      <c r="DIW1" s="109"/>
      <c r="DIX1" s="109"/>
      <c r="DIY1" s="109"/>
      <c r="DIZ1" s="109"/>
      <c r="DJA1" s="109"/>
      <c r="DJB1" s="109"/>
      <c r="DJC1" s="110"/>
      <c r="DJD1" s="109"/>
      <c r="DJE1" s="109"/>
      <c r="DJF1" s="110"/>
      <c r="DJG1" s="109"/>
      <c r="DJH1" s="109"/>
      <c r="DJI1" s="109"/>
      <c r="DJJ1" s="109"/>
      <c r="DJK1" s="109"/>
      <c r="DJL1" s="109"/>
      <c r="DJM1" s="109"/>
      <c r="DJN1" s="109"/>
      <c r="DJO1" s="109"/>
      <c r="DJP1" s="109"/>
      <c r="DJQ1" s="109"/>
      <c r="DJR1" s="110"/>
      <c r="DJS1" s="109"/>
      <c r="DJT1" s="109"/>
      <c r="DJU1" s="110"/>
      <c r="DJV1" s="109"/>
      <c r="DJW1" s="109"/>
      <c r="DJX1" s="109"/>
      <c r="DJY1" s="109"/>
      <c r="DJZ1" s="109"/>
      <c r="DKA1" s="109"/>
      <c r="DKB1" s="109"/>
      <c r="DKC1" s="109"/>
      <c r="DKD1" s="109"/>
      <c r="DKE1" s="109"/>
      <c r="DKF1" s="109"/>
      <c r="DKG1" s="110"/>
      <c r="DKH1" s="109"/>
      <c r="DKI1" s="109"/>
      <c r="DKJ1" s="110"/>
      <c r="DKK1" s="109"/>
      <c r="DKL1" s="109"/>
      <c r="DKM1" s="109"/>
      <c r="DKN1" s="109"/>
      <c r="DKO1" s="109"/>
      <c r="DKP1" s="109"/>
      <c r="DKQ1" s="109"/>
      <c r="DKR1" s="109"/>
      <c r="DKS1" s="109"/>
      <c r="DKT1" s="109"/>
      <c r="DKU1" s="109"/>
      <c r="DKV1" s="110"/>
      <c r="DKW1" s="109"/>
      <c r="DKX1" s="109"/>
      <c r="DKY1" s="110"/>
      <c r="DKZ1" s="109"/>
      <c r="DLA1" s="109"/>
      <c r="DLB1" s="109"/>
      <c r="DLC1" s="109"/>
      <c r="DLD1" s="109"/>
      <c r="DLE1" s="109"/>
      <c r="DLF1" s="109"/>
      <c r="DLG1" s="109"/>
      <c r="DLH1" s="109"/>
      <c r="DLI1" s="109"/>
      <c r="DLJ1" s="109"/>
      <c r="DLK1" s="110"/>
      <c r="DLL1" s="109"/>
      <c r="DLM1" s="109"/>
      <c r="DLN1" s="110"/>
      <c r="DLO1" s="109"/>
      <c r="DLP1" s="109"/>
      <c r="DLQ1" s="109"/>
      <c r="DLR1" s="109"/>
      <c r="DLS1" s="109"/>
      <c r="DLT1" s="109"/>
      <c r="DLU1" s="109"/>
      <c r="DLV1" s="109"/>
      <c r="DLW1" s="109"/>
      <c r="DLX1" s="109"/>
      <c r="DLY1" s="109"/>
      <c r="DLZ1" s="110"/>
      <c r="DMA1" s="109"/>
      <c r="DMB1" s="109"/>
      <c r="DMC1" s="110"/>
      <c r="DMD1" s="109"/>
      <c r="DME1" s="109"/>
      <c r="DMF1" s="109"/>
      <c r="DMG1" s="109"/>
      <c r="DMH1" s="109"/>
      <c r="DMI1" s="109"/>
      <c r="DMJ1" s="109"/>
      <c r="DMK1" s="109"/>
      <c r="DML1" s="109"/>
      <c r="DMM1" s="109"/>
      <c r="DMN1" s="109"/>
      <c r="DMO1" s="110"/>
      <c r="DMP1" s="109"/>
      <c r="DMQ1" s="109"/>
      <c r="DMR1" s="110"/>
      <c r="DMS1" s="109"/>
      <c r="DMT1" s="109"/>
      <c r="DMU1" s="109"/>
      <c r="DMV1" s="109"/>
      <c r="DMW1" s="109"/>
      <c r="DMX1" s="109"/>
      <c r="DMY1" s="109"/>
      <c r="DMZ1" s="109"/>
      <c r="DNA1" s="109"/>
      <c r="DNB1" s="109"/>
      <c r="DNC1" s="109"/>
      <c r="DND1" s="110"/>
      <c r="DNE1" s="109"/>
      <c r="DNF1" s="109"/>
      <c r="DNG1" s="110"/>
      <c r="DNH1" s="109"/>
      <c r="DNI1" s="109"/>
      <c r="DNJ1" s="109"/>
      <c r="DNK1" s="109"/>
      <c r="DNL1" s="109"/>
      <c r="DNM1" s="109"/>
      <c r="DNN1" s="109"/>
      <c r="DNO1" s="109"/>
      <c r="DNP1" s="109"/>
      <c r="DNQ1" s="109"/>
      <c r="DNR1" s="109"/>
      <c r="DNS1" s="110"/>
      <c r="DNT1" s="109"/>
      <c r="DNU1" s="109"/>
      <c r="DNV1" s="110"/>
      <c r="DNW1" s="109"/>
      <c r="DNX1" s="109"/>
      <c r="DNY1" s="109"/>
      <c r="DNZ1" s="109"/>
      <c r="DOA1" s="109"/>
      <c r="DOB1" s="109"/>
      <c r="DOC1" s="109"/>
      <c r="DOD1" s="109"/>
      <c r="DOE1" s="109"/>
      <c r="DOF1" s="109"/>
      <c r="DOG1" s="109"/>
      <c r="DOH1" s="110"/>
      <c r="DOI1" s="109"/>
      <c r="DOJ1" s="109"/>
      <c r="DOK1" s="110"/>
      <c r="DOL1" s="109"/>
      <c r="DOM1" s="109"/>
      <c r="DON1" s="109"/>
      <c r="DOO1" s="109"/>
      <c r="DOP1" s="109"/>
      <c r="DOQ1" s="109"/>
      <c r="DOR1" s="109"/>
      <c r="DOS1" s="109"/>
      <c r="DOT1" s="109"/>
      <c r="DOU1" s="109"/>
      <c r="DOV1" s="109"/>
      <c r="DOW1" s="110"/>
      <c r="DOX1" s="109"/>
      <c r="DOY1" s="109"/>
      <c r="DOZ1" s="110"/>
      <c r="DPA1" s="109"/>
      <c r="DPB1" s="109"/>
      <c r="DPC1" s="109"/>
      <c r="DPD1" s="109"/>
      <c r="DPE1" s="109"/>
      <c r="DPF1" s="109"/>
      <c r="DPG1" s="109"/>
      <c r="DPH1" s="109"/>
      <c r="DPI1" s="109"/>
      <c r="DPJ1" s="109"/>
      <c r="DPK1" s="109"/>
      <c r="DPL1" s="110"/>
      <c r="DPM1" s="109"/>
      <c r="DPN1" s="109"/>
      <c r="DPO1" s="110"/>
      <c r="DPP1" s="109"/>
      <c r="DPQ1" s="109"/>
      <c r="DPR1" s="109"/>
      <c r="DPS1" s="109"/>
      <c r="DPT1" s="109"/>
      <c r="DPU1" s="109"/>
      <c r="DPV1" s="109"/>
      <c r="DPW1" s="109"/>
      <c r="DPX1" s="109"/>
      <c r="DPY1" s="109"/>
      <c r="DPZ1" s="109"/>
      <c r="DQA1" s="110"/>
      <c r="DQB1" s="109"/>
      <c r="DQC1" s="109"/>
      <c r="DQD1" s="110"/>
      <c r="DQE1" s="109"/>
      <c r="DQF1" s="109"/>
      <c r="DQG1" s="109"/>
      <c r="DQH1" s="109"/>
      <c r="DQI1" s="109"/>
      <c r="DQJ1" s="109"/>
      <c r="DQK1" s="109"/>
      <c r="DQL1" s="109"/>
      <c r="DQM1" s="109"/>
      <c r="DQN1" s="109"/>
      <c r="DQO1" s="109"/>
      <c r="DQP1" s="110"/>
      <c r="DQQ1" s="109"/>
      <c r="DQR1" s="109"/>
      <c r="DQS1" s="110"/>
      <c r="DQT1" s="109"/>
      <c r="DQU1" s="109"/>
      <c r="DQV1" s="109"/>
      <c r="DQW1" s="109"/>
      <c r="DQX1" s="109"/>
      <c r="DQY1" s="109"/>
      <c r="DQZ1" s="109"/>
      <c r="DRA1" s="109"/>
      <c r="DRB1" s="109"/>
      <c r="DRC1" s="109"/>
      <c r="DRD1" s="109"/>
      <c r="DRE1" s="110"/>
      <c r="DRF1" s="109"/>
      <c r="DRG1" s="109"/>
      <c r="DRH1" s="110"/>
      <c r="DRI1" s="109"/>
      <c r="DRJ1" s="109"/>
      <c r="DRK1" s="109"/>
      <c r="DRL1" s="109"/>
      <c r="DRM1" s="109"/>
      <c r="DRN1" s="109"/>
      <c r="DRO1" s="109"/>
      <c r="DRP1" s="109"/>
      <c r="DRQ1" s="109"/>
      <c r="DRR1" s="109"/>
      <c r="DRS1" s="109"/>
      <c r="DRT1" s="110"/>
      <c r="DRU1" s="109"/>
      <c r="DRV1" s="109"/>
      <c r="DRW1" s="110"/>
      <c r="DRX1" s="109"/>
      <c r="DRY1" s="109"/>
      <c r="DRZ1" s="109"/>
      <c r="DSA1" s="109"/>
      <c r="DSB1" s="109"/>
      <c r="DSC1" s="109"/>
      <c r="DSD1" s="109"/>
      <c r="DSE1" s="109"/>
      <c r="DSF1" s="109"/>
      <c r="DSG1" s="109"/>
      <c r="DSH1" s="109"/>
      <c r="DSI1" s="110"/>
      <c r="DSJ1" s="109"/>
      <c r="DSK1" s="109"/>
      <c r="DSL1" s="110"/>
      <c r="DSM1" s="109"/>
      <c r="DSN1" s="109"/>
      <c r="DSO1" s="109"/>
      <c r="DSP1" s="109"/>
      <c r="DSQ1" s="109"/>
      <c r="DSR1" s="109"/>
      <c r="DSS1" s="109"/>
      <c r="DST1" s="109"/>
      <c r="DSU1" s="109"/>
      <c r="DSV1" s="109"/>
      <c r="DSW1" s="109"/>
      <c r="DSX1" s="110"/>
      <c r="DSY1" s="109"/>
      <c r="DSZ1" s="109"/>
      <c r="DTA1" s="110"/>
      <c r="DTB1" s="109"/>
      <c r="DTC1" s="109"/>
      <c r="DTD1" s="109"/>
      <c r="DTE1" s="109"/>
      <c r="DTF1" s="109"/>
      <c r="DTG1" s="109"/>
      <c r="DTH1" s="109"/>
      <c r="DTI1" s="109"/>
      <c r="DTJ1" s="109"/>
      <c r="DTK1" s="109"/>
      <c r="DTL1" s="109"/>
      <c r="DTM1" s="110"/>
      <c r="DTN1" s="109"/>
      <c r="DTO1" s="109"/>
      <c r="DTP1" s="110"/>
      <c r="DTQ1" s="109"/>
      <c r="DTR1" s="109"/>
      <c r="DTS1" s="109"/>
      <c r="DTT1" s="109"/>
      <c r="DTU1" s="109"/>
      <c r="DTV1" s="109"/>
      <c r="DTW1" s="109"/>
      <c r="DTX1" s="109"/>
      <c r="DTY1" s="109"/>
      <c r="DTZ1" s="109"/>
      <c r="DUA1" s="109"/>
      <c r="DUB1" s="110"/>
      <c r="DUC1" s="109"/>
      <c r="DUD1" s="109"/>
      <c r="DUE1" s="110"/>
      <c r="DUF1" s="109"/>
      <c r="DUG1" s="109"/>
      <c r="DUH1" s="109"/>
      <c r="DUI1" s="109"/>
      <c r="DUJ1" s="109"/>
      <c r="DUK1" s="109"/>
      <c r="DUL1" s="109"/>
      <c r="DUM1" s="109"/>
      <c r="DUN1" s="109"/>
      <c r="DUO1" s="109"/>
      <c r="DUP1" s="109"/>
      <c r="DUQ1" s="110"/>
      <c r="DUR1" s="109"/>
      <c r="DUS1" s="109"/>
      <c r="DUT1" s="110"/>
      <c r="DUU1" s="109"/>
      <c r="DUV1" s="109"/>
      <c r="DUW1" s="109"/>
      <c r="DUX1" s="109"/>
      <c r="DUY1" s="109"/>
      <c r="DUZ1" s="109"/>
      <c r="DVA1" s="109"/>
      <c r="DVB1" s="109"/>
      <c r="DVC1" s="109"/>
      <c r="DVD1" s="109"/>
      <c r="DVE1" s="109"/>
      <c r="DVF1" s="110"/>
      <c r="DVG1" s="109"/>
      <c r="DVH1" s="109"/>
      <c r="DVI1" s="110"/>
      <c r="DVJ1" s="109"/>
      <c r="DVK1" s="109"/>
      <c r="DVL1" s="109"/>
      <c r="DVM1" s="109"/>
      <c r="DVN1" s="109"/>
      <c r="DVO1" s="109"/>
      <c r="DVP1" s="109"/>
      <c r="DVQ1" s="109"/>
      <c r="DVR1" s="109"/>
      <c r="DVS1" s="109"/>
      <c r="DVT1" s="109"/>
      <c r="DVU1" s="110"/>
      <c r="DVV1" s="109"/>
      <c r="DVW1" s="109"/>
      <c r="DVX1" s="110"/>
      <c r="DVY1" s="109"/>
      <c r="DVZ1" s="109"/>
      <c r="DWA1" s="109"/>
      <c r="DWB1" s="109"/>
      <c r="DWC1" s="109"/>
      <c r="DWD1" s="109"/>
      <c r="DWE1" s="109"/>
      <c r="DWF1" s="109"/>
      <c r="DWG1" s="109"/>
      <c r="DWH1" s="109"/>
      <c r="DWI1" s="109"/>
      <c r="DWJ1" s="110"/>
      <c r="DWK1" s="109"/>
      <c r="DWL1" s="109"/>
      <c r="DWM1" s="110"/>
      <c r="DWN1" s="109"/>
      <c r="DWO1" s="109"/>
      <c r="DWP1" s="109"/>
      <c r="DWQ1" s="109"/>
      <c r="DWR1" s="109"/>
      <c r="DWS1" s="109"/>
      <c r="DWT1" s="109"/>
      <c r="DWU1" s="109"/>
      <c r="DWV1" s="109"/>
      <c r="DWW1" s="109"/>
      <c r="DWX1" s="109"/>
      <c r="DWY1" s="110"/>
      <c r="DWZ1" s="109"/>
      <c r="DXA1" s="109"/>
      <c r="DXB1" s="110"/>
      <c r="DXC1" s="109"/>
      <c r="DXD1" s="109"/>
      <c r="DXE1" s="109"/>
      <c r="DXF1" s="109"/>
      <c r="DXG1" s="109"/>
      <c r="DXH1" s="109"/>
      <c r="DXI1" s="109"/>
      <c r="DXJ1" s="109"/>
      <c r="DXK1" s="109"/>
      <c r="DXL1" s="109"/>
      <c r="DXM1" s="109"/>
      <c r="DXN1" s="110"/>
      <c r="DXO1" s="109"/>
      <c r="DXP1" s="109"/>
      <c r="DXQ1" s="110"/>
      <c r="DXR1" s="109"/>
      <c r="DXS1" s="109"/>
      <c r="DXT1" s="109"/>
      <c r="DXU1" s="109"/>
      <c r="DXV1" s="109"/>
      <c r="DXW1" s="109"/>
      <c r="DXX1" s="109"/>
      <c r="DXY1" s="109"/>
      <c r="DXZ1" s="109"/>
      <c r="DYA1" s="109"/>
      <c r="DYB1" s="109"/>
      <c r="DYC1" s="110"/>
      <c r="DYD1" s="109"/>
      <c r="DYE1" s="109"/>
      <c r="DYF1" s="110"/>
      <c r="DYG1" s="109"/>
      <c r="DYH1" s="109"/>
      <c r="DYI1" s="109"/>
      <c r="DYJ1" s="109"/>
      <c r="DYK1" s="109"/>
      <c r="DYL1" s="109"/>
      <c r="DYM1" s="109"/>
      <c r="DYN1" s="109"/>
      <c r="DYO1" s="109"/>
      <c r="DYP1" s="109"/>
      <c r="DYQ1" s="109"/>
      <c r="DYR1" s="110"/>
      <c r="DYS1" s="109"/>
      <c r="DYT1" s="109"/>
      <c r="DYU1" s="110"/>
      <c r="DYV1" s="109"/>
      <c r="DYW1" s="109"/>
      <c r="DYX1" s="109"/>
      <c r="DYY1" s="109"/>
      <c r="DYZ1" s="109"/>
      <c r="DZA1" s="109"/>
      <c r="DZB1" s="109"/>
      <c r="DZC1" s="109"/>
      <c r="DZD1" s="109"/>
      <c r="DZE1" s="109"/>
      <c r="DZF1" s="109"/>
      <c r="DZG1" s="110"/>
      <c r="DZH1" s="109"/>
      <c r="DZI1" s="109"/>
      <c r="DZJ1" s="110"/>
      <c r="DZK1" s="109"/>
      <c r="DZL1" s="109"/>
      <c r="DZM1" s="109"/>
      <c r="DZN1" s="109"/>
      <c r="DZO1" s="109"/>
      <c r="DZP1" s="109"/>
      <c r="DZQ1" s="109"/>
      <c r="DZR1" s="109"/>
      <c r="DZS1" s="109"/>
      <c r="DZT1" s="109"/>
      <c r="DZU1" s="109"/>
      <c r="DZV1" s="110"/>
      <c r="DZW1" s="109"/>
      <c r="DZX1" s="109"/>
      <c r="DZY1" s="110"/>
      <c r="DZZ1" s="109"/>
      <c r="EAA1" s="109"/>
      <c r="EAB1" s="109"/>
      <c r="EAC1" s="109"/>
      <c r="EAD1" s="109"/>
      <c r="EAE1" s="109"/>
      <c r="EAF1" s="109"/>
      <c r="EAG1" s="109"/>
      <c r="EAH1" s="109"/>
      <c r="EAI1" s="109"/>
      <c r="EAJ1" s="109"/>
      <c r="EAK1" s="110"/>
      <c r="EAL1" s="109"/>
      <c r="EAM1" s="109"/>
      <c r="EAN1" s="110"/>
      <c r="EAO1" s="109"/>
      <c r="EAP1" s="109"/>
      <c r="EAQ1" s="109"/>
      <c r="EAR1" s="109"/>
      <c r="EAS1" s="109"/>
      <c r="EAT1" s="109"/>
      <c r="EAU1" s="109"/>
      <c r="EAV1" s="109"/>
      <c r="EAW1" s="109"/>
      <c r="EAX1" s="109"/>
      <c r="EAY1" s="109"/>
      <c r="EAZ1" s="110"/>
      <c r="EBA1" s="109"/>
      <c r="EBB1" s="109"/>
      <c r="EBC1" s="110"/>
      <c r="EBD1" s="109"/>
      <c r="EBE1" s="109"/>
      <c r="EBF1" s="109"/>
      <c r="EBG1" s="109"/>
      <c r="EBH1" s="109"/>
      <c r="EBI1" s="109"/>
      <c r="EBJ1" s="109"/>
      <c r="EBK1" s="109"/>
      <c r="EBL1" s="109"/>
      <c r="EBM1" s="109"/>
      <c r="EBN1" s="109"/>
      <c r="EBO1" s="110"/>
      <c r="EBP1" s="109"/>
      <c r="EBQ1" s="109"/>
      <c r="EBR1" s="110"/>
      <c r="EBS1" s="109"/>
      <c r="EBT1" s="109"/>
      <c r="EBU1" s="109"/>
      <c r="EBV1" s="109"/>
      <c r="EBW1" s="109"/>
      <c r="EBX1" s="109"/>
      <c r="EBY1" s="109"/>
      <c r="EBZ1" s="109"/>
      <c r="ECA1" s="109"/>
      <c r="ECB1" s="109"/>
      <c r="ECC1" s="109"/>
      <c r="ECD1" s="110"/>
      <c r="ECE1" s="109"/>
      <c r="ECF1" s="109"/>
      <c r="ECG1" s="110"/>
      <c r="ECH1" s="109"/>
      <c r="ECI1" s="109"/>
      <c r="ECJ1" s="109"/>
      <c r="ECK1" s="109"/>
      <c r="ECL1" s="109"/>
      <c r="ECM1" s="109"/>
      <c r="ECN1" s="109"/>
      <c r="ECO1" s="109"/>
      <c r="ECP1" s="109"/>
      <c r="ECQ1" s="109"/>
      <c r="ECR1" s="109"/>
      <c r="ECS1" s="110"/>
      <c r="ECT1" s="109"/>
      <c r="ECU1" s="109"/>
      <c r="ECV1" s="110"/>
      <c r="ECW1" s="109"/>
      <c r="ECX1" s="109"/>
      <c r="ECY1" s="109"/>
      <c r="ECZ1" s="109"/>
      <c r="EDA1" s="109"/>
      <c r="EDB1" s="109"/>
      <c r="EDC1" s="109"/>
      <c r="EDD1" s="109"/>
      <c r="EDE1" s="109"/>
      <c r="EDF1" s="109"/>
      <c r="EDG1" s="109"/>
      <c r="EDH1" s="110"/>
      <c r="EDI1" s="109"/>
      <c r="EDJ1" s="109"/>
      <c r="EDK1" s="110"/>
      <c r="EDL1" s="109"/>
      <c r="EDM1" s="109"/>
      <c r="EDN1" s="109"/>
      <c r="EDO1" s="109"/>
      <c r="EDP1" s="109"/>
      <c r="EDQ1" s="109"/>
      <c r="EDR1" s="109"/>
      <c r="EDS1" s="109"/>
      <c r="EDT1" s="109"/>
      <c r="EDU1" s="109"/>
      <c r="EDV1" s="109"/>
      <c r="EDW1" s="110"/>
      <c r="EDX1" s="109"/>
      <c r="EDY1" s="109"/>
      <c r="EDZ1" s="110"/>
      <c r="EEA1" s="109"/>
      <c r="EEB1" s="109"/>
      <c r="EEC1" s="109"/>
      <c r="EED1" s="109"/>
      <c r="EEE1" s="109"/>
      <c r="EEF1" s="109"/>
      <c r="EEG1" s="109"/>
      <c r="EEH1" s="109"/>
      <c r="EEI1" s="109"/>
      <c r="EEJ1" s="109"/>
      <c r="EEK1" s="109"/>
      <c r="EEL1" s="110"/>
      <c r="EEM1" s="109"/>
      <c r="EEN1" s="109"/>
      <c r="EEO1" s="110"/>
      <c r="EEP1" s="109"/>
      <c r="EEQ1" s="109"/>
      <c r="EER1" s="109"/>
      <c r="EES1" s="109"/>
      <c r="EET1" s="109"/>
      <c r="EEU1" s="109"/>
      <c r="EEV1" s="109"/>
      <c r="EEW1" s="109"/>
      <c r="EEX1" s="109"/>
      <c r="EEY1" s="109"/>
      <c r="EEZ1" s="109"/>
      <c r="EFA1" s="110"/>
      <c r="EFB1" s="109"/>
      <c r="EFC1" s="109"/>
      <c r="EFD1" s="110"/>
      <c r="EFE1" s="109"/>
      <c r="EFF1" s="109"/>
      <c r="EFG1" s="109"/>
      <c r="EFH1" s="109"/>
      <c r="EFI1" s="109"/>
      <c r="EFJ1" s="109"/>
      <c r="EFK1" s="109"/>
      <c r="EFL1" s="109"/>
      <c r="EFM1" s="109"/>
      <c r="EFN1" s="109"/>
      <c r="EFO1" s="109"/>
      <c r="EFP1" s="110"/>
      <c r="EFQ1" s="109"/>
      <c r="EFR1" s="109"/>
      <c r="EFS1" s="110"/>
      <c r="EFT1" s="109"/>
      <c r="EFU1" s="109"/>
      <c r="EFV1" s="109"/>
      <c r="EFW1" s="109"/>
      <c r="EFX1" s="109"/>
      <c r="EFY1" s="109"/>
      <c r="EFZ1" s="109"/>
      <c r="EGA1" s="109"/>
      <c r="EGB1" s="109"/>
      <c r="EGC1" s="109"/>
      <c r="EGD1" s="109"/>
      <c r="EGE1" s="110"/>
      <c r="EGF1" s="109"/>
      <c r="EGG1" s="109"/>
      <c r="EGH1" s="110"/>
      <c r="EGI1" s="109"/>
      <c r="EGJ1" s="109"/>
      <c r="EGK1" s="109"/>
      <c r="EGL1" s="109"/>
      <c r="EGM1" s="109"/>
      <c r="EGN1" s="109"/>
      <c r="EGO1" s="109"/>
      <c r="EGP1" s="109"/>
      <c r="EGQ1" s="109"/>
      <c r="EGR1" s="109"/>
      <c r="EGS1" s="109"/>
      <c r="EGT1" s="110"/>
      <c r="EGU1" s="109"/>
      <c r="EGV1" s="109"/>
      <c r="EGW1" s="110"/>
      <c r="EGX1" s="109"/>
      <c r="EGY1" s="109"/>
      <c r="EGZ1" s="109"/>
      <c r="EHA1" s="109"/>
      <c r="EHB1" s="109"/>
      <c r="EHC1" s="109"/>
      <c r="EHD1" s="109"/>
      <c r="EHE1" s="109"/>
      <c r="EHF1" s="109"/>
      <c r="EHG1" s="109"/>
      <c r="EHH1" s="109"/>
      <c r="EHI1" s="110"/>
      <c r="EHJ1" s="109"/>
      <c r="EHK1" s="109"/>
      <c r="EHL1" s="110"/>
      <c r="EHM1" s="109"/>
      <c r="EHN1" s="109"/>
      <c r="EHO1" s="109"/>
      <c r="EHP1" s="109"/>
      <c r="EHQ1" s="109"/>
      <c r="EHR1" s="109"/>
      <c r="EHS1" s="109"/>
      <c r="EHT1" s="109"/>
      <c r="EHU1" s="109"/>
      <c r="EHV1" s="109"/>
      <c r="EHW1" s="109"/>
      <c r="EHX1" s="110"/>
      <c r="EHY1" s="109"/>
      <c r="EHZ1" s="109"/>
      <c r="EIA1" s="110"/>
      <c r="EIB1" s="109"/>
      <c r="EIC1" s="109"/>
      <c r="EID1" s="109"/>
      <c r="EIE1" s="109"/>
      <c r="EIF1" s="109"/>
      <c r="EIG1" s="109"/>
      <c r="EIH1" s="109"/>
      <c r="EII1" s="109"/>
      <c r="EIJ1" s="109"/>
      <c r="EIK1" s="109"/>
      <c r="EIL1" s="109"/>
      <c r="EIM1" s="110"/>
      <c r="EIN1" s="109"/>
      <c r="EIO1" s="109"/>
      <c r="EIP1" s="110"/>
      <c r="EIQ1" s="109"/>
      <c r="EIR1" s="109"/>
      <c r="EIS1" s="109"/>
      <c r="EIT1" s="109"/>
      <c r="EIU1" s="109"/>
      <c r="EIV1" s="109"/>
      <c r="EIW1" s="109"/>
      <c r="EIX1" s="109"/>
      <c r="EIY1" s="109"/>
      <c r="EIZ1" s="109"/>
      <c r="EJA1" s="109"/>
      <c r="EJB1" s="110"/>
      <c r="EJC1" s="109"/>
      <c r="EJD1" s="109"/>
      <c r="EJE1" s="110"/>
      <c r="EJF1" s="109"/>
      <c r="EJG1" s="109"/>
      <c r="EJH1" s="109"/>
      <c r="EJI1" s="109"/>
      <c r="EJJ1" s="109"/>
      <c r="EJK1" s="109"/>
      <c r="EJL1" s="109"/>
      <c r="EJM1" s="109"/>
      <c r="EJN1" s="109"/>
      <c r="EJO1" s="109"/>
      <c r="EJP1" s="109"/>
      <c r="EJQ1" s="110"/>
      <c r="EJR1" s="109"/>
      <c r="EJS1" s="109"/>
      <c r="EJT1" s="110"/>
      <c r="EJU1" s="109"/>
      <c r="EJV1" s="109"/>
      <c r="EJW1" s="109"/>
      <c r="EJX1" s="109"/>
      <c r="EJY1" s="109"/>
      <c r="EJZ1" s="109"/>
      <c r="EKA1" s="109"/>
      <c r="EKB1" s="109"/>
      <c r="EKC1" s="109"/>
      <c r="EKD1" s="109"/>
      <c r="EKE1" s="109"/>
      <c r="EKF1" s="110"/>
      <c r="EKG1" s="109"/>
      <c r="EKH1" s="109"/>
      <c r="EKI1" s="110"/>
      <c r="EKJ1" s="109"/>
      <c r="EKK1" s="109"/>
      <c r="EKL1" s="109"/>
      <c r="EKM1" s="109"/>
      <c r="EKN1" s="109"/>
      <c r="EKO1" s="109"/>
      <c r="EKP1" s="109"/>
      <c r="EKQ1" s="109"/>
      <c r="EKR1" s="109"/>
      <c r="EKS1" s="109"/>
      <c r="EKT1" s="109"/>
      <c r="EKU1" s="110"/>
      <c r="EKV1" s="109"/>
      <c r="EKW1" s="109"/>
      <c r="EKX1" s="110"/>
      <c r="EKY1" s="109"/>
      <c r="EKZ1" s="109"/>
      <c r="ELA1" s="109"/>
      <c r="ELB1" s="109"/>
      <c r="ELC1" s="109"/>
      <c r="ELD1" s="109"/>
      <c r="ELE1" s="109"/>
      <c r="ELF1" s="109"/>
      <c r="ELG1" s="109"/>
      <c r="ELH1" s="109"/>
      <c r="ELI1" s="109"/>
      <c r="ELJ1" s="110"/>
      <c r="ELK1" s="109"/>
      <c r="ELL1" s="109"/>
      <c r="ELM1" s="110"/>
      <c r="ELN1" s="109"/>
      <c r="ELO1" s="109"/>
      <c r="ELP1" s="109"/>
      <c r="ELQ1" s="109"/>
      <c r="ELR1" s="109"/>
      <c r="ELS1" s="109"/>
      <c r="ELT1" s="109"/>
      <c r="ELU1" s="109"/>
      <c r="ELV1" s="109"/>
      <c r="ELW1" s="109"/>
      <c r="ELX1" s="109"/>
      <c r="ELY1" s="110"/>
      <c r="ELZ1" s="109"/>
      <c r="EMA1" s="109"/>
      <c r="EMB1" s="110"/>
      <c r="EMC1" s="109"/>
      <c r="EMD1" s="109"/>
      <c r="EME1" s="109"/>
      <c r="EMF1" s="109"/>
      <c r="EMG1" s="109"/>
      <c r="EMH1" s="109"/>
      <c r="EMI1" s="109"/>
      <c r="EMJ1" s="109"/>
      <c r="EMK1" s="109"/>
      <c r="EML1" s="109"/>
      <c r="EMM1" s="109"/>
      <c r="EMN1" s="110"/>
      <c r="EMO1" s="109"/>
      <c r="EMP1" s="109"/>
      <c r="EMQ1" s="110"/>
      <c r="EMR1" s="109"/>
      <c r="EMS1" s="109"/>
      <c r="EMT1" s="109"/>
      <c r="EMU1" s="109"/>
      <c r="EMV1" s="109"/>
      <c r="EMW1" s="109"/>
      <c r="EMX1" s="109"/>
      <c r="EMY1" s="109"/>
      <c r="EMZ1" s="109"/>
      <c r="ENA1" s="109"/>
      <c r="ENB1" s="109"/>
      <c r="ENC1" s="110"/>
      <c r="END1" s="109"/>
      <c r="ENE1" s="109"/>
      <c r="ENF1" s="110"/>
      <c r="ENG1" s="109"/>
      <c r="ENH1" s="109"/>
      <c r="ENI1" s="109"/>
      <c r="ENJ1" s="109"/>
      <c r="ENK1" s="109"/>
      <c r="ENL1" s="109"/>
      <c r="ENM1" s="109"/>
      <c r="ENN1" s="109"/>
      <c r="ENO1" s="109"/>
      <c r="ENP1" s="109"/>
      <c r="ENQ1" s="109"/>
      <c r="ENR1" s="110"/>
      <c r="ENS1" s="109"/>
      <c r="ENT1" s="109"/>
      <c r="ENU1" s="110"/>
      <c r="ENV1" s="109"/>
      <c r="ENW1" s="109"/>
      <c r="ENX1" s="109"/>
      <c r="ENY1" s="109"/>
      <c r="ENZ1" s="109"/>
      <c r="EOA1" s="109"/>
      <c r="EOB1" s="109"/>
      <c r="EOC1" s="109"/>
      <c r="EOD1" s="109"/>
      <c r="EOE1" s="109"/>
      <c r="EOF1" s="109"/>
      <c r="EOG1" s="110"/>
      <c r="EOH1" s="109"/>
      <c r="EOI1" s="109"/>
      <c r="EOJ1" s="110"/>
      <c r="EOK1" s="109"/>
      <c r="EOL1" s="109"/>
      <c r="EOM1" s="109"/>
      <c r="EON1" s="109"/>
      <c r="EOO1" s="109"/>
      <c r="EOP1" s="109"/>
      <c r="EOQ1" s="109"/>
      <c r="EOR1" s="109"/>
      <c r="EOS1" s="109"/>
      <c r="EOT1" s="109"/>
      <c r="EOU1" s="109"/>
      <c r="EOV1" s="110"/>
      <c r="EOW1" s="109"/>
      <c r="EOX1" s="109"/>
      <c r="EOY1" s="110"/>
      <c r="EOZ1" s="109"/>
      <c r="EPA1" s="109"/>
      <c r="EPB1" s="109"/>
      <c r="EPC1" s="109"/>
      <c r="EPD1" s="109"/>
      <c r="EPE1" s="109"/>
      <c r="EPF1" s="109"/>
      <c r="EPG1" s="109"/>
      <c r="EPH1" s="109"/>
      <c r="EPI1" s="109"/>
      <c r="EPJ1" s="109"/>
      <c r="EPK1" s="110"/>
      <c r="EPL1" s="109"/>
      <c r="EPM1" s="109"/>
      <c r="EPN1" s="110"/>
      <c r="EPO1" s="109"/>
      <c r="EPP1" s="109"/>
      <c r="EPQ1" s="109"/>
      <c r="EPR1" s="109"/>
      <c r="EPS1" s="109"/>
      <c r="EPT1" s="109"/>
      <c r="EPU1" s="109"/>
      <c r="EPV1" s="109"/>
      <c r="EPW1" s="109"/>
      <c r="EPX1" s="109"/>
      <c r="EPY1" s="109"/>
      <c r="EPZ1" s="110"/>
      <c r="EQA1" s="109"/>
      <c r="EQB1" s="109"/>
      <c r="EQC1" s="110"/>
      <c r="EQD1" s="109"/>
      <c r="EQE1" s="109"/>
      <c r="EQF1" s="109"/>
      <c r="EQG1" s="109"/>
      <c r="EQH1" s="109"/>
      <c r="EQI1" s="109"/>
      <c r="EQJ1" s="109"/>
      <c r="EQK1" s="109"/>
      <c r="EQL1" s="109"/>
      <c r="EQM1" s="109"/>
      <c r="EQN1" s="109"/>
      <c r="EQO1" s="110"/>
      <c r="EQP1" s="109"/>
      <c r="EQQ1" s="109"/>
      <c r="EQR1" s="110"/>
      <c r="EQS1" s="109"/>
      <c r="EQT1" s="109"/>
      <c r="EQU1" s="109"/>
      <c r="EQV1" s="109"/>
      <c r="EQW1" s="109"/>
      <c r="EQX1" s="109"/>
      <c r="EQY1" s="109"/>
      <c r="EQZ1" s="109"/>
      <c r="ERA1" s="109"/>
      <c r="ERB1" s="109"/>
      <c r="ERC1" s="109"/>
      <c r="ERD1" s="110"/>
      <c r="ERE1" s="109"/>
      <c r="ERF1" s="109"/>
      <c r="ERG1" s="110"/>
      <c r="ERH1" s="109"/>
      <c r="ERI1" s="109"/>
      <c r="ERJ1" s="109"/>
      <c r="ERK1" s="109"/>
      <c r="ERL1" s="109"/>
      <c r="ERM1" s="109"/>
      <c r="ERN1" s="109"/>
      <c r="ERO1" s="109"/>
      <c r="ERP1" s="109"/>
      <c r="ERQ1" s="109"/>
      <c r="ERR1" s="109"/>
      <c r="ERS1" s="110"/>
      <c r="ERT1" s="109"/>
      <c r="ERU1" s="109"/>
      <c r="ERV1" s="110"/>
      <c r="ERW1" s="109"/>
      <c r="ERX1" s="109"/>
      <c r="ERY1" s="109"/>
      <c r="ERZ1" s="109"/>
      <c r="ESA1" s="109"/>
      <c r="ESB1" s="109"/>
      <c r="ESC1" s="109"/>
      <c r="ESD1" s="109"/>
      <c r="ESE1" s="109"/>
      <c r="ESF1" s="109"/>
      <c r="ESG1" s="109"/>
      <c r="ESH1" s="110"/>
      <c r="ESI1" s="109"/>
      <c r="ESJ1" s="109"/>
      <c r="ESK1" s="110"/>
      <c r="ESL1" s="109"/>
      <c r="ESM1" s="109"/>
      <c r="ESN1" s="109"/>
      <c r="ESO1" s="109"/>
      <c r="ESP1" s="109"/>
      <c r="ESQ1" s="109"/>
      <c r="ESR1" s="109"/>
      <c r="ESS1" s="109"/>
      <c r="EST1" s="109"/>
      <c r="ESU1" s="109"/>
      <c r="ESV1" s="109"/>
      <c r="ESW1" s="110"/>
      <c r="ESX1" s="109"/>
      <c r="ESY1" s="109"/>
      <c r="ESZ1" s="110"/>
      <c r="ETA1" s="109"/>
      <c r="ETB1" s="109"/>
      <c r="ETC1" s="109"/>
      <c r="ETD1" s="109"/>
      <c r="ETE1" s="109"/>
      <c r="ETF1" s="109"/>
      <c r="ETG1" s="109"/>
      <c r="ETH1" s="109"/>
      <c r="ETI1" s="109"/>
      <c r="ETJ1" s="109"/>
      <c r="ETK1" s="109"/>
      <c r="ETL1" s="110"/>
      <c r="ETM1" s="109"/>
      <c r="ETN1" s="109"/>
      <c r="ETO1" s="110"/>
      <c r="ETP1" s="109"/>
      <c r="ETQ1" s="109"/>
      <c r="ETR1" s="109"/>
      <c r="ETS1" s="109"/>
      <c r="ETT1" s="109"/>
      <c r="ETU1" s="109"/>
      <c r="ETV1" s="109"/>
      <c r="ETW1" s="109"/>
      <c r="ETX1" s="109"/>
      <c r="ETY1" s="109"/>
      <c r="ETZ1" s="109"/>
      <c r="EUA1" s="110"/>
      <c r="EUB1" s="109"/>
      <c r="EUC1" s="109"/>
      <c r="EUD1" s="110"/>
      <c r="EUE1" s="109"/>
      <c r="EUF1" s="109"/>
      <c r="EUG1" s="109"/>
      <c r="EUH1" s="109"/>
      <c r="EUI1" s="109"/>
      <c r="EUJ1" s="109"/>
      <c r="EUK1" s="109"/>
      <c r="EUL1" s="109"/>
      <c r="EUM1" s="109"/>
      <c r="EUN1" s="109"/>
      <c r="EUO1" s="109"/>
      <c r="EUP1" s="110"/>
      <c r="EUQ1" s="109"/>
      <c r="EUR1" s="109"/>
      <c r="EUS1" s="110"/>
      <c r="EUT1" s="109"/>
      <c r="EUU1" s="109"/>
      <c r="EUV1" s="109"/>
      <c r="EUW1" s="109"/>
      <c r="EUX1" s="109"/>
      <c r="EUY1" s="109"/>
      <c r="EUZ1" s="109"/>
      <c r="EVA1" s="109"/>
      <c r="EVB1" s="109"/>
      <c r="EVC1" s="109"/>
      <c r="EVD1" s="109"/>
      <c r="EVE1" s="110"/>
      <c r="EVF1" s="109"/>
      <c r="EVG1" s="109"/>
      <c r="EVH1" s="110"/>
      <c r="EVI1" s="109"/>
      <c r="EVJ1" s="109"/>
      <c r="EVK1" s="109"/>
      <c r="EVL1" s="109"/>
      <c r="EVM1" s="109"/>
      <c r="EVN1" s="109"/>
      <c r="EVO1" s="109"/>
      <c r="EVP1" s="109"/>
      <c r="EVQ1" s="109"/>
      <c r="EVR1" s="109"/>
      <c r="EVS1" s="109"/>
      <c r="EVT1" s="110"/>
      <c r="EVU1" s="109"/>
      <c r="EVV1" s="109"/>
      <c r="EVW1" s="110"/>
      <c r="EVX1" s="109"/>
      <c r="EVY1" s="109"/>
      <c r="EVZ1" s="109"/>
      <c r="EWA1" s="109"/>
      <c r="EWB1" s="109"/>
      <c r="EWC1" s="109"/>
      <c r="EWD1" s="109"/>
      <c r="EWE1" s="109"/>
      <c r="EWF1" s="109"/>
      <c r="EWG1" s="109"/>
      <c r="EWH1" s="109"/>
      <c r="EWI1" s="110"/>
      <c r="EWJ1" s="109"/>
      <c r="EWK1" s="109"/>
      <c r="EWL1" s="110"/>
      <c r="EWM1" s="109"/>
      <c r="EWN1" s="109"/>
      <c r="EWO1" s="109"/>
      <c r="EWP1" s="109"/>
      <c r="EWQ1" s="109"/>
      <c r="EWR1" s="109"/>
      <c r="EWS1" s="109"/>
      <c r="EWT1" s="109"/>
      <c r="EWU1" s="109"/>
      <c r="EWV1" s="109"/>
      <c r="EWW1" s="109"/>
      <c r="EWX1" s="110"/>
      <c r="EWY1" s="109"/>
      <c r="EWZ1" s="109"/>
      <c r="EXA1" s="110"/>
      <c r="EXB1" s="109"/>
      <c r="EXC1" s="109"/>
      <c r="EXD1" s="109"/>
      <c r="EXE1" s="109"/>
      <c r="EXF1" s="109"/>
      <c r="EXG1" s="109"/>
      <c r="EXH1" s="109"/>
      <c r="EXI1" s="109"/>
      <c r="EXJ1" s="109"/>
      <c r="EXK1" s="109"/>
      <c r="EXL1" s="109"/>
      <c r="EXM1" s="110"/>
      <c r="EXN1" s="109"/>
      <c r="EXO1" s="109"/>
      <c r="EXP1" s="110"/>
      <c r="EXQ1" s="109"/>
      <c r="EXR1" s="109"/>
      <c r="EXS1" s="109"/>
      <c r="EXT1" s="109"/>
      <c r="EXU1" s="109"/>
      <c r="EXV1" s="109"/>
      <c r="EXW1" s="109"/>
      <c r="EXX1" s="109"/>
      <c r="EXY1" s="109"/>
      <c r="EXZ1" s="109"/>
      <c r="EYA1" s="109"/>
      <c r="EYB1" s="110"/>
      <c r="EYC1" s="109"/>
      <c r="EYD1" s="109"/>
      <c r="EYE1" s="110"/>
      <c r="EYF1" s="109"/>
      <c r="EYG1" s="109"/>
      <c r="EYH1" s="109"/>
      <c r="EYI1" s="109"/>
      <c r="EYJ1" s="109"/>
      <c r="EYK1" s="109"/>
      <c r="EYL1" s="109"/>
      <c r="EYM1" s="109"/>
      <c r="EYN1" s="109"/>
      <c r="EYO1" s="109"/>
      <c r="EYP1" s="109"/>
      <c r="EYQ1" s="110"/>
      <c r="EYR1" s="109"/>
      <c r="EYS1" s="109"/>
      <c r="EYT1" s="110"/>
      <c r="EYU1" s="109"/>
      <c r="EYV1" s="109"/>
      <c r="EYW1" s="109"/>
      <c r="EYX1" s="109"/>
      <c r="EYY1" s="109"/>
      <c r="EYZ1" s="109"/>
      <c r="EZA1" s="109"/>
      <c r="EZB1" s="109"/>
      <c r="EZC1" s="109"/>
      <c r="EZD1" s="109"/>
      <c r="EZE1" s="109"/>
      <c r="EZF1" s="110"/>
      <c r="EZG1" s="109"/>
      <c r="EZH1" s="109"/>
      <c r="EZI1" s="110"/>
      <c r="EZJ1" s="109"/>
      <c r="EZK1" s="109"/>
      <c r="EZL1" s="109"/>
      <c r="EZM1" s="109"/>
      <c r="EZN1" s="109"/>
      <c r="EZO1" s="109"/>
      <c r="EZP1" s="109"/>
      <c r="EZQ1" s="109"/>
      <c r="EZR1" s="109"/>
      <c r="EZS1" s="109"/>
      <c r="EZT1" s="109"/>
      <c r="EZU1" s="110"/>
      <c r="EZV1" s="109"/>
      <c r="EZW1" s="109"/>
      <c r="EZX1" s="110"/>
      <c r="EZY1" s="109"/>
      <c r="EZZ1" s="109"/>
      <c r="FAA1" s="109"/>
      <c r="FAB1" s="109"/>
      <c r="FAC1" s="109"/>
      <c r="FAD1" s="109"/>
      <c r="FAE1" s="109"/>
      <c r="FAF1" s="109"/>
      <c r="FAG1" s="109"/>
      <c r="FAH1" s="109"/>
      <c r="FAI1" s="109"/>
      <c r="FAJ1" s="110"/>
      <c r="FAK1" s="109"/>
      <c r="FAL1" s="109"/>
      <c r="FAM1" s="110"/>
      <c r="FAN1" s="109"/>
      <c r="FAO1" s="109"/>
      <c r="FAP1" s="109"/>
      <c r="FAQ1" s="109"/>
      <c r="FAR1" s="109"/>
      <c r="FAS1" s="109"/>
      <c r="FAT1" s="109"/>
      <c r="FAU1" s="109"/>
      <c r="FAV1" s="109"/>
      <c r="FAW1" s="109"/>
      <c r="FAX1" s="109"/>
      <c r="FAY1" s="110"/>
      <c r="FAZ1" s="109"/>
      <c r="FBA1" s="109"/>
      <c r="FBB1" s="110"/>
      <c r="FBC1" s="109"/>
      <c r="FBD1" s="109"/>
      <c r="FBE1" s="109"/>
      <c r="FBF1" s="109"/>
      <c r="FBG1" s="109"/>
      <c r="FBH1" s="109"/>
      <c r="FBI1" s="109"/>
      <c r="FBJ1" s="109"/>
      <c r="FBK1" s="109"/>
      <c r="FBL1" s="109"/>
      <c r="FBM1" s="109"/>
      <c r="FBN1" s="110"/>
      <c r="FBO1" s="109"/>
      <c r="FBP1" s="109"/>
      <c r="FBQ1" s="110"/>
      <c r="FBR1" s="109"/>
      <c r="FBS1" s="109"/>
      <c r="FBT1" s="109"/>
      <c r="FBU1" s="109"/>
      <c r="FBV1" s="109"/>
      <c r="FBW1" s="109"/>
      <c r="FBX1" s="109"/>
      <c r="FBY1" s="109"/>
      <c r="FBZ1" s="109"/>
      <c r="FCA1" s="109"/>
      <c r="FCB1" s="109"/>
      <c r="FCC1" s="110"/>
      <c r="FCD1" s="109"/>
      <c r="FCE1" s="109"/>
      <c r="FCF1" s="110"/>
      <c r="FCG1" s="109"/>
      <c r="FCH1" s="109"/>
      <c r="FCI1" s="109"/>
      <c r="FCJ1" s="109"/>
      <c r="FCK1" s="109"/>
      <c r="FCL1" s="109"/>
      <c r="FCM1" s="109"/>
      <c r="FCN1" s="109"/>
      <c r="FCO1" s="109"/>
      <c r="FCP1" s="109"/>
      <c r="FCQ1" s="109"/>
      <c r="FCR1" s="110"/>
      <c r="FCS1" s="109"/>
      <c r="FCT1" s="109"/>
      <c r="FCU1" s="110"/>
      <c r="FCV1" s="109"/>
      <c r="FCW1" s="109"/>
      <c r="FCX1" s="109"/>
      <c r="FCY1" s="109"/>
      <c r="FCZ1" s="109"/>
      <c r="FDA1" s="109"/>
      <c r="FDB1" s="109"/>
      <c r="FDC1" s="109"/>
      <c r="FDD1" s="109"/>
      <c r="FDE1" s="109"/>
      <c r="FDF1" s="109"/>
      <c r="FDG1" s="110"/>
      <c r="FDH1" s="109"/>
      <c r="FDI1" s="109"/>
      <c r="FDJ1" s="110"/>
      <c r="FDK1" s="109"/>
      <c r="FDL1" s="109"/>
      <c r="FDM1" s="109"/>
      <c r="FDN1" s="109"/>
      <c r="FDO1" s="109"/>
      <c r="FDP1" s="109"/>
      <c r="FDQ1" s="109"/>
      <c r="FDR1" s="109"/>
      <c r="FDS1" s="109"/>
      <c r="FDT1" s="109"/>
      <c r="FDU1" s="109"/>
      <c r="FDV1" s="110"/>
      <c r="FDW1" s="109"/>
      <c r="FDX1" s="109"/>
      <c r="FDY1" s="110"/>
      <c r="FDZ1" s="109"/>
      <c r="FEA1" s="109"/>
      <c r="FEB1" s="109"/>
      <c r="FEC1" s="109"/>
      <c r="FED1" s="109"/>
      <c r="FEE1" s="109"/>
      <c r="FEF1" s="109"/>
      <c r="FEG1" s="109"/>
      <c r="FEH1" s="109"/>
      <c r="FEI1" s="109"/>
      <c r="FEJ1" s="109"/>
      <c r="FEK1" s="110"/>
      <c r="FEL1" s="109"/>
      <c r="FEM1" s="109"/>
      <c r="FEN1" s="110"/>
      <c r="FEO1" s="109"/>
      <c r="FEP1" s="109"/>
      <c r="FEQ1" s="109"/>
      <c r="FER1" s="109"/>
      <c r="FES1" s="109"/>
      <c r="FET1" s="109"/>
      <c r="FEU1" s="109"/>
      <c r="FEV1" s="109"/>
      <c r="FEW1" s="109"/>
      <c r="FEX1" s="109"/>
      <c r="FEY1" s="109"/>
      <c r="FEZ1" s="110"/>
      <c r="FFA1" s="109"/>
      <c r="FFB1" s="109"/>
      <c r="FFC1" s="110"/>
      <c r="FFD1" s="109"/>
      <c r="FFE1" s="109"/>
      <c r="FFF1" s="109"/>
      <c r="FFG1" s="109"/>
      <c r="FFH1" s="109"/>
      <c r="FFI1" s="109"/>
      <c r="FFJ1" s="109"/>
      <c r="FFK1" s="109"/>
      <c r="FFL1" s="109"/>
      <c r="FFM1" s="109"/>
      <c r="FFN1" s="109"/>
      <c r="FFO1" s="110"/>
      <c r="FFP1" s="109"/>
      <c r="FFQ1" s="109"/>
      <c r="FFR1" s="110"/>
      <c r="FFS1" s="109"/>
      <c r="FFT1" s="109"/>
      <c r="FFU1" s="109"/>
      <c r="FFV1" s="109"/>
      <c r="FFW1" s="109"/>
      <c r="FFX1" s="109"/>
      <c r="FFY1" s="109"/>
      <c r="FFZ1" s="109"/>
      <c r="FGA1" s="109"/>
      <c r="FGB1" s="109"/>
      <c r="FGC1" s="109"/>
      <c r="FGD1" s="110"/>
      <c r="FGE1" s="109"/>
      <c r="FGF1" s="109"/>
      <c r="FGG1" s="110"/>
      <c r="FGH1" s="109"/>
      <c r="FGI1" s="109"/>
      <c r="FGJ1" s="109"/>
      <c r="FGK1" s="109"/>
      <c r="FGL1" s="109"/>
      <c r="FGM1" s="109"/>
      <c r="FGN1" s="109"/>
      <c r="FGO1" s="109"/>
      <c r="FGP1" s="109"/>
      <c r="FGQ1" s="109"/>
      <c r="FGR1" s="109"/>
      <c r="FGS1" s="110"/>
      <c r="FGT1" s="109"/>
      <c r="FGU1" s="109"/>
      <c r="FGV1" s="110"/>
      <c r="FGW1" s="109"/>
      <c r="FGX1" s="109"/>
      <c r="FGY1" s="109"/>
      <c r="FGZ1" s="109"/>
      <c r="FHA1" s="109"/>
      <c r="FHB1" s="109"/>
      <c r="FHC1" s="109"/>
      <c r="FHD1" s="109"/>
      <c r="FHE1" s="109"/>
      <c r="FHF1" s="109"/>
      <c r="FHG1" s="109"/>
      <c r="FHH1" s="110"/>
      <c r="FHI1" s="109"/>
      <c r="FHJ1" s="109"/>
      <c r="FHK1" s="110"/>
      <c r="FHL1" s="109"/>
      <c r="FHM1" s="109"/>
      <c r="FHN1" s="109"/>
      <c r="FHO1" s="109"/>
      <c r="FHP1" s="109"/>
      <c r="FHQ1" s="109"/>
      <c r="FHR1" s="109"/>
      <c r="FHS1" s="109"/>
      <c r="FHT1" s="109"/>
      <c r="FHU1" s="109"/>
      <c r="FHV1" s="109"/>
      <c r="FHW1" s="110"/>
      <c r="FHX1" s="109"/>
      <c r="FHY1" s="109"/>
      <c r="FHZ1" s="110"/>
      <c r="FIA1" s="109"/>
      <c r="FIB1" s="109"/>
      <c r="FIC1" s="109"/>
      <c r="FID1" s="109"/>
      <c r="FIE1" s="109"/>
      <c r="FIF1" s="109"/>
      <c r="FIG1" s="109"/>
      <c r="FIH1" s="109"/>
      <c r="FII1" s="109"/>
      <c r="FIJ1" s="109"/>
      <c r="FIK1" s="109"/>
      <c r="FIL1" s="110"/>
      <c r="FIM1" s="109"/>
      <c r="FIN1" s="109"/>
      <c r="FIO1" s="110"/>
      <c r="FIP1" s="109"/>
      <c r="FIQ1" s="109"/>
      <c r="FIR1" s="109"/>
      <c r="FIS1" s="109"/>
      <c r="FIT1" s="109"/>
      <c r="FIU1" s="109"/>
      <c r="FIV1" s="109"/>
      <c r="FIW1" s="109"/>
      <c r="FIX1" s="109"/>
      <c r="FIY1" s="109"/>
      <c r="FIZ1" s="109"/>
      <c r="FJA1" s="110"/>
      <c r="FJB1" s="109"/>
      <c r="FJC1" s="109"/>
      <c r="FJD1" s="110"/>
      <c r="FJE1" s="109"/>
      <c r="FJF1" s="109"/>
      <c r="FJG1" s="109"/>
      <c r="FJH1" s="109"/>
      <c r="FJI1" s="109"/>
      <c r="FJJ1" s="109"/>
      <c r="FJK1" s="109"/>
      <c r="FJL1" s="109"/>
      <c r="FJM1" s="109"/>
      <c r="FJN1" s="109"/>
      <c r="FJO1" s="109"/>
      <c r="FJP1" s="110"/>
      <c r="FJQ1" s="109"/>
      <c r="FJR1" s="109"/>
      <c r="FJS1" s="110"/>
      <c r="FJT1" s="109"/>
      <c r="FJU1" s="109"/>
      <c r="FJV1" s="109"/>
      <c r="FJW1" s="109"/>
      <c r="FJX1" s="109"/>
      <c r="FJY1" s="109"/>
      <c r="FJZ1" s="109"/>
      <c r="FKA1" s="109"/>
      <c r="FKB1" s="109"/>
      <c r="FKC1" s="109"/>
      <c r="FKD1" s="109"/>
      <c r="FKE1" s="110"/>
      <c r="FKF1" s="109"/>
      <c r="FKG1" s="109"/>
      <c r="FKH1" s="110"/>
      <c r="FKI1" s="109"/>
      <c r="FKJ1" s="109"/>
      <c r="FKK1" s="109"/>
      <c r="FKL1" s="109"/>
      <c r="FKM1" s="109"/>
      <c r="FKN1" s="109"/>
      <c r="FKO1" s="109"/>
      <c r="FKP1" s="109"/>
      <c r="FKQ1" s="109"/>
      <c r="FKR1" s="109"/>
      <c r="FKS1" s="109"/>
      <c r="FKT1" s="110"/>
      <c r="FKU1" s="109"/>
      <c r="FKV1" s="109"/>
      <c r="FKW1" s="110"/>
      <c r="FKX1" s="109"/>
      <c r="FKY1" s="109"/>
      <c r="FKZ1" s="109"/>
      <c r="FLA1" s="109"/>
      <c r="FLB1" s="109"/>
      <c r="FLC1" s="109"/>
      <c r="FLD1" s="109"/>
      <c r="FLE1" s="109"/>
      <c r="FLF1" s="109"/>
      <c r="FLG1" s="109"/>
      <c r="FLH1" s="109"/>
      <c r="FLI1" s="110"/>
      <c r="FLJ1" s="109"/>
      <c r="FLK1" s="109"/>
      <c r="FLL1" s="110"/>
      <c r="FLM1" s="109"/>
      <c r="FLN1" s="109"/>
      <c r="FLO1" s="109"/>
      <c r="FLP1" s="109"/>
      <c r="FLQ1" s="109"/>
      <c r="FLR1" s="109"/>
      <c r="FLS1" s="109"/>
      <c r="FLT1" s="109"/>
      <c r="FLU1" s="109"/>
      <c r="FLV1" s="109"/>
      <c r="FLW1" s="109"/>
      <c r="FLX1" s="110"/>
      <c r="FLY1" s="109"/>
      <c r="FLZ1" s="109"/>
      <c r="FMA1" s="110"/>
      <c r="FMB1" s="109"/>
      <c r="FMC1" s="109"/>
      <c r="FMD1" s="109"/>
      <c r="FME1" s="109"/>
      <c r="FMF1" s="109"/>
      <c r="FMG1" s="109"/>
      <c r="FMH1" s="109"/>
      <c r="FMI1" s="109"/>
      <c r="FMJ1" s="109"/>
      <c r="FMK1" s="109"/>
      <c r="FML1" s="109"/>
      <c r="FMM1" s="110"/>
      <c r="FMN1" s="109"/>
      <c r="FMO1" s="109"/>
      <c r="FMP1" s="110"/>
      <c r="FMQ1" s="109"/>
      <c r="FMR1" s="109"/>
      <c r="FMS1" s="109"/>
      <c r="FMT1" s="109"/>
      <c r="FMU1" s="109"/>
      <c r="FMV1" s="109"/>
      <c r="FMW1" s="109"/>
      <c r="FMX1" s="109"/>
      <c r="FMY1" s="109"/>
      <c r="FMZ1" s="109"/>
      <c r="FNA1" s="109"/>
      <c r="FNB1" s="110"/>
      <c r="FNC1" s="109"/>
      <c r="FND1" s="109"/>
      <c r="FNE1" s="110"/>
      <c r="FNF1" s="109"/>
      <c r="FNG1" s="109"/>
      <c r="FNH1" s="109"/>
      <c r="FNI1" s="109"/>
      <c r="FNJ1" s="109"/>
      <c r="FNK1" s="109"/>
      <c r="FNL1" s="109"/>
      <c r="FNM1" s="109"/>
      <c r="FNN1" s="109"/>
      <c r="FNO1" s="109"/>
      <c r="FNP1" s="109"/>
      <c r="FNQ1" s="110"/>
      <c r="FNR1" s="109"/>
      <c r="FNS1" s="109"/>
      <c r="FNT1" s="110"/>
      <c r="FNU1" s="109"/>
      <c r="FNV1" s="109"/>
      <c r="FNW1" s="109"/>
      <c r="FNX1" s="109"/>
      <c r="FNY1" s="109"/>
      <c r="FNZ1" s="109"/>
      <c r="FOA1" s="109"/>
      <c r="FOB1" s="109"/>
      <c r="FOC1" s="109"/>
      <c r="FOD1" s="109"/>
      <c r="FOE1" s="109"/>
      <c r="FOF1" s="110"/>
      <c r="FOG1" s="109"/>
      <c r="FOH1" s="109"/>
      <c r="FOI1" s="110"/>
      <c r="FOJ1" s="109"/>
      <c r="FOK1" s="109"/>
      <c r="FOL1" s="109"/>
      <c r="FOM1" s="109"/>
      <c r="FON1" s="109"/>
      <c r="FOO1" s="109"/>
      <c r="FOP1" s="109"/>
      <c r="FOQ1" s="109"/>
      <c r="FOR1" s="109"/>
      <c r="FOS1" s="109"/>
      <c r="FOT1" s="109"/>
      <c r="FOU1" s="110"/>
      <c r="FOV1" s="109"/>
      <c r="FOW1" s="109"/>
      <c r="FOX1" s="110"/>
      <c r="FOY1" s="109"/>
      <c r="FOZ1" s="109"/>
      <c r="FPA1" s="109"/>
      <c r="FPB1" s="109"/>
      <c r="FPC1" s="109"/>
      <c r="FPD1" s="109"/>
      <c r="FPE1" s="109"/>
      <c r="FPF1" s="109"/>
      <c r="FPG1" s="109"/>
      <c r="FPH1" s="109"/>
      <c r="FPI1" s="109"/>
      <c r="FPJ1" s="110"/>
      <c r="FPK1" s="109"/>
      <c r="FPL1" s="109"/>
      <c r="FPM1" s="110"/>
      <c r="FPN1" s="109"/>
      <c r="FPO1" s="109"/>
      <c r="FPP1" s="109"/>
      <c r="FPQ1" s="109"/>
      <c r="FPR1" s="109"/>
      <c r="FPS1" s="109"/>
      <c r="FPT1" s="109"/>
      <c r="FPU1" s="109"/>
      <c r="FPV1" s="109"/>
      <c r="FPW1" s="109"/>
      <c r="FPX1" s="109"/>
      <c r="FPY1" s="110"/>
      <c r="FPZ1" s="109"/>
      <c r="FQA1" s="109"/>
      <c r="FQB1" s="110"/>
      <c r="FQC1" s="109"/>
      <c r="FQD1" s="109"/>
      <c r="FQE1" s="109"/>
      <c r="FQF1" s="109"/>
      <c r="FQG1" s="109"/>
      <c r="FQH1" s="109"/>
      <c r="FQI1" s="109"/>
      <c r="FQJ1" s="109"/>
      <c r="FQK1" s="109"/>
      <c r="FQL1" s="109"/>
      <c r="FQM1" s="109"/>
      <c r="FQN1" s="110"/>
      <c r="FQO1" s="109"/>
      <c r="FQP1" s="109"/>
      <c r="FQQ1" s="110"/>
      <c r="FQR1" s="109"/>
      <c r="FQS1" s="109"/>
      <c r="FQT1" s="109"/>
      <c r="FQU1" s="109"/>
      <c r="FQV1" s="109"/>
      <c r="FQW1" s="109"/>
      <c r="FQX1" s="109"/>
      <c r="FQY1" s="109"/>
      <c r="FQZ1" s="109"/>
      <c r="FRA1" s="109"/>
      <c r="FRB1" s="109"/>
      <c r="FRC1" s="110"/>
      <c r="FRD1" s="109"/>
      <c r="FRE1" s="109"/>
      <c r="FRF1" s="110"/>
      <c r="FRG1" s="109"/>
      <c r="FRH1" s="109"/>
      <c r="FRI1" s="109"/>
      <c r="FRJ1" s="109"/>
      <c r="FRK1" s="109"/>
      <c r="FRL1" s="109"/>
      <c r="FRM1" s="109"/>
      <c r="FRN1" s="109"/>
      <c r="FRO1" s="109"/>
      <c r="FRP1" s="109"/>
      <c r="FRQ1" s="109"/>
      <c r="FRR1" s="110"/>
      <c r="FRS1" s="109"/>
      <c r="FRT1" s="109"/>
      <c r="FRU1" s="110"/>
      <c r="FRV1" s="109"/>
      <c r="FRW1" s="109"/>
      <c r="FRX1" s="109"/>
      <c r="FRY1" s="109"/>
      <c r="FRZ1" s="109"/>
      <c r="FSA1" s="109"/>
      <c r="FSB1" s="109"/>
      <c r="FSC1" s="109"/>
      <c r="FSD1" s="109"/>
      <c r="FSE1" s="109"/>
      <c r="FSF1" s="109"/>
      <c r="FSG1" s="110"/>
      <c r="FSH1" s="109"/>
      <c r="FSI1" s="109"/>
      <c r="FSJ1" s="110"/>
      <c r="FSK1" s="109"/>
      <c r="FSL1" s="109"/>
      <c r="FSM1" s="109"/>
      <c r="FSN1" s="109"/>
      <c r="FSO1" s="109"/>
      <c r="FSP1" s="109"/>
      <c r="FSQ1" s="109"/>
      <c r="FSR1" s="109"/>
      <c r="FSS1" s="109"/>
      <c r="FST1" s="109"/>
      <c r="FSU1" s="109"/>
      <c r="FSV1" s="110"/>
      <c r="FSW1" s="109"/>
      <c r="FSX1" s="109"/>
      <c r="FSY1" s="110"/>
      <c r="FSZ1" s="109"/>
      <c r="FTA1" s="109"/>
      <c r="FTB1" s="109"/>
      <c r="FTC1" s="109"/>
      <c r="FTD1" s="109"/>
      <c r="FTE1" s="109"/>
      <c r="FTF1" s="109"/>
      <c r="FTG1" s="109"/>
      <c r="FTH1" s="109"/>
      <c r="FTI1" s="109"/>
      <c r="FTJ1" s="109"/>
      <c r="FTK1" s="110"/>
      <c r="FTL1" s="109"/>
      <c r="FTM1" s="109"/>
      <c r="FTN1" s="110"/>
      <c r="FTO1" s="109"/>
      <c r="FTP1" s="109"/>
      <c r="FTQ1" s="109"/>
      <c r="FTR1" s="109"/>
      <c r="FTS1" s="109"/>
      <c r="FTT1" s="109"/>
      <c r="FTU1" s="109"/>
      <c r="FTV1" s="109"/>
      <c r="FTW1" s="109"/>
      <c r="FTX1" s="109"/>
      <c r="FTY1" s="109"/>
      <c r="FTZ1" s="110"/>
      <c r="FUA1" s="109"/>
      <c r="FUB1" s="109"/>
      <c r="FUC1" s="110"/>
      <c r="FUD1" s="109"/>
      <c r="FUE1" s="109"/>
      <c r="FUF1" s="109"/>
      <c r="FUG1" s="109"/>
      <c r="FUH1" s="109"/>
      <c r="FUI1" s="109"/>
      <c r="FUJ1" s="109"/>
      <c r="FUK1" s="109"/>
      <c r="FUL1" s="109"/>
      <c r="FUM1" s="109"/>
      <c r="FUN1" s="109"/>
      <c r="FUO1" s="110"/>
      <c r="FUP1" s="109"/>
      <c r="FUQ1" s="109"/>
      <c r="FUR1" s="110"/>
      <c r="FUS1" s="109"/>
      <c r="FUT1" s="109"/>
      <c r="FUU1" s="109"/>
      <c r="FUV1" s="109"/>
      <c r="FUW1" s="109"/>
      <c r="FUX1" s="109"/>
      <c r="FUY1" s="109"/>
      <c r="FUZ1" s="109"/>
      <c r="FVA1" s="109"/>
      <c r="FVB1" s="109"/>
      <c r="FVC1" s="109"/>
      <c r="FVD1" s="110"/>
      <c r="FVE1" s="109"/>
      <c r="FVF1" s="109"/>
      <c r="FVG1" s="110"/>
      <c r="FVH1" s="109"/>
      <c r="FVI1" s="109"/>
      <c r="FVJ1" s="109"/>
      <c r="FVK1" s="109"/>
      <c r="FVL1" s="109"/>
      <c r="FVM1" s="109"/>
      <c r="FVN1" s="109"/>
      <c r="FVO1" s="109"/>
      <c r="FVP1" s="109"/>
      <c r="FVQ1" s="109"/>
      <c r="FVR1" s="109"/>
      <c r="FVS1" s="110"/>
      <c r="FVT1" s="109"/>
      <c r="FVU1" s="109"/>
      <c r="FVV1" s="110"/>
      <c r="FVW1" s="109"/>
      <c r="FVX1" s="109"/>
      <c r="FVY1" s="109"/>
      <c r="FVZ1" s="109"/>
      <c r="FWA1" s="109"/>
      <c r="FWB1" s="109"/>
      <c r="FWC1" s="109"/>
      <c r="FWD1" s="109"/>
      <c r="FWE1" s="109"/>
      <c r="FWF1" s="109"/>
      <c r="FWG1" s="109"/>
      <c r="FWH1" s="110"/>
      <c r="FWI1" s="109"/>
      <c r="FWJ1" s="109"/>
      <c r="FWK1" s="110"/>
      <c r="FWL1" s="109"/>
      <c r="FWM1" s="109"/>
      <c r="FWN1" s="109"/>
      <c r="FWO1" s="109"/>
      <c r="FWP1" s="109"/>
      <c r="FWQ1" s="109"/>
      <c r="FWR1" s="109"/>
      <c r="FWS1" s="109"/>
      <c r="FWT1" s="109"/>
      <c r="FWU1" s="109"/>
      <c r="FWV1" s="109"/>
      <c r="FWW1" s="110"/>
      <c r="FWX1" s="109"/>
      <c r="FWY1" s="109"/>
      <c r="FWZ1" s="110"/>
      <c r="FXA1" s="109"/>
      <c r="FXB1" s="109"/>
      <c r="FXC1" s="109"/>
      <c r="FXD1" s="109"/>
      <c r="FXE1" s="109"/>
      <c r="FXF1" s="109"/>
      <c r="FXG1" s="109"/>
      <c r="FXH1" s="109"/>
      <c r="FXI1" s="109"/>
      <c r="FXJ1" s="109"/>
      <c r="FXK1" s="109"/>
      <c r="FXL1" s="110"/>
      <c r="FXM1" s="109"/>
      <c r="FXN1" s="109"/>
      <c r="FXO1" s="110"/>
      <c r="FXP1" s="109"/>
      <c r="FXQ1" s="109"/>
      <c r="FXR1" s="109"/>
      <c r="FXS1" s="109"/>
      <c r="FXT1" s="109"/>
      <c r="FXU1" s="109"/>
      <c r="FXV1" s="109"/>
      <c r="FXW1" s="109"/>
      <c r="FXX1" s="109"/>
      <c r="FXY1" s="109"/>
      <c r="FXZ1" s="109"/>
      <c r="FYA1" s="110"/>
      <c r="FYB1" s="109"/>
      <c r="FYC1" s="109"/>
      <c r="FYD1" s="110"/>
      <c r="FYE1" s="109"/>
      <c r="FYF1" s="109"/>
      <c r="FYG1" s="109"/>
      <c r="FYH1" s="109"/>
      <c r="FYI1" s="109"/>
      <c r="FYJ1" s="109"/>
      <c r="FYK1" s="109"/>
      <c r="FYL1" s="109"/>
      <c r="FYM1" s="109"/>
      <c r="FYN1" s="109"/>
      <c r="FYO1" s="109"/>
      <c r="FYP1" s="110"/>
      <c r="FYQ1" s="109"/>
      <c r="FYR1" s="109"/>
      <c r="FYS1" s="110"/>
      <c r="FYT1" s="109"/>
      <c r="FYU1" s="109"/>
      <c r="FYV1" s="109"/>
      <c r="FYW1" s="109"/>
      <c r="FYX1" s="109"/>
      <c r="FYY1" s="109"/>
      <c r="FYZ1" s="109"/>
      <c r="FZA1" s="109"/>
      <c r="FZB1" s="109"/>
      <c r="FZC1" s="109"/>
      <c r="FZD1" s="109"/>
      <c r="FZE1" s="110"/>
      <c r="FZF1" s="109"/>
      <c r="FZG1" s="109"/>
      <c r="FZH1" s="110"/>
      <c r="FZI1" s="109"/>
      <c r="FZJ1" s="109"/>
      <c r="FZK1" s="109"/>
      <c r="FZL1" s="109"/>
      <c r="FZM1" s="109"/>
      <c r="FZN1" s="109"/>
      <c r="FZO1" s="109"/>
      <c r="FZP1" s="109"/>
      <c r="FZQ1" s="109"/>
      <c r="FZR1" s="109"/>
      <c r="FZS1" s="109"/>
      <c r="FZT1" s="110"/>
      <c r="FZU1" s="109"/>
      <c r="FZV1" s="109"/>
      <c r="FZW1" s="110"/>
      <c r="FZX1" s="109"/>
      <c r="FZY1" s="109"/>
      <c r="FZZ1" s="109"/>
      <c r="GAA1" s="109"/>
      <c r="GAB1" s="109"/>
      <c r="GAC1" s="109"/>
      <c r="GAD1" s="109"/>
      <c r="GAE1" s="109"/>
      <c r="GAF1" s="109"/>
      <c r="GAG1" s="109"/>
      <c r="GAH1" s="109"/>
      <c r="GAI1" s="110"/>
      <c r="GAJ1" s="109"/>
      <c r="GAK1" s="109"/>
      <c r="GAL1" s="110"/>
      <c r="GAM1" s="109"/>
      <c r="GAN1" s="109"/>
      <c r="GAO1" s="109"/>
      <c r="GAP1" s="109"/>
      <c r="GAQ1" s="109"/>
      <c r="GAR1" s="109"/>
      <c r="GAS1" s="109"/>
      <c r="GAT1" s="109"/>
      <c r="GAU1" s="109"/>
      <c r="GAV1" s="109"/>
      <c r="GAW1" s="109"/>
      <c r="GAX1" s="110"/>
      <c r="GAY1" s="109"/>
      <c r="GAZ1" s="109"/>
      <c r="GBA1" s="110"/>
      <c r="GBB1" s="109"/>
      <c r="GBC1" s="109"/>
      <c r="GBD1" s="109"/>
      <c r="GBE1" s="109"/>
      <c r="GBF1" s="109"/>
      <c r="GBG1" s="109"/>
      <c r="GBH1" s="109"/>
      <c r="GBI1" s="109"/>
      <c r="GBJ1" s="109"/>
      <c r="GBK1" s="109"/>
      <c r="GBL1" s="109"/>
      <c r="GBM1" s="110"/>
      <c r="GBN1" s="109"/>
      <c r="GBO1" s="109"/>
      <c r="GBP1" s="110"/>
      <c r="GBQ1" s="109"/>
      <c r="GBR1" s="109"/>
      <c r="GBS1" s="109"/>
      <c r="GBT1" s="109"/>
      <c r="GBU1" s="109"/>
      <c r="GBV1" s="109"/>
      <c r="GBW1" s="109"/>
      <c r="GBX1" s="109"/>
      <c r="GBY1" s="109"/>
      <c r="GBZ1" s="109"/>
      <c r="GCA1" s="109"/>
      <c r="GCB1" s="110"/>
      <c r="GCC1" s="109"/>
      <c r="GCD1" s="109"/>
      <c r="GCE1" s="110"/>
      <c r="GCF1" s="109"/>
      <c r="GCG1" s="109"/>
      <c r="GCH1" s="109"/>
      <c r="GCI1" s="109"/>
      <c r="GCJ1" s="109"/>
      <c r="GCK1" s="109"/>
      <c r="GCL1" s="109"/>
      <c r="GCM1" s="109"/>
      <c r="GCN1" s="109"/>
      <c r="GCO1" s="109"/>
      <c r="GCP1" s="109"/>
      <c r="GCQ1" s="110"/>
      <c r="GCR1" s="109"/>
      <c r="GCS1" s="109"/>
      <c r="GCT1" s="110"/>
      <c r="GCU1" s="109"/>
      <c r="GCV1" s="109"/>
      <c r="GCW1" s="109"/>
      <c r="GCX1" s="109"/>
      <c r="GCY1" s="109"/>
      <c r="GCZ1" s="109"/>
      <c r="GDA1" s="109"/>
      <c r="GDB1" s="109"/>
      <c r="GDC1" s="109"/>
      <c r="GDD1" s="109"/>
      <c r="GDE1" s="109"/>
      <c r="GDF1" s="110"/>
      <c r="GDG1" s="109"/>
      <c r="GDH1" s="109"/>
      <c r="GDI1" s="110"/>
      <c r="GDJ1" s="109"/>
      <c r="GDK1" s="109"/>
      <c r="GDL1" s="109"/>
      <c r="GDM1" s="109"/>
      <c r="GDN1" s="109"/>
      <c r="GDO1" s="109"/>
      <c r="GDP1" s="109"/>
      <c r="GDQ1" s="109"/>
      <c r="GDR1" s="109"/>
      <c r="GDS1" s="109"/>
      <c r="GDT1" s="109"/>
      <c r="GDU1" s="110"/>
      <c r="GDV1" s="109"/>
      <c r="GDW1" s="109"/>
      <c r="GDX1" s="110"/>
      <c r="GDY1" s="109"/>
      <c r="GDZ1" s="109"/>
      <c r="GEA1" s="109"/>
      <c r="GEB1" s="109"/>
      <c r="GEC1" s="109"/>
      <c r="GED1" s="109"/>
      <c r="GEE1" s="109"/>
      <c r="GEF1" s="109"/>
      <c r="GEG1" s="109"/>
      <c r="GEH1" s="109"/>
      <c r="GEI1" s="109"/>
      <c r="GEJ1" s="110"/>
      <c r="GEK1" s="109"/>
      <c r="GEL1" s="109"/>
      <c r="GEM1" s="110"/>
      <c r="GEN1" s="109"/>
      <c r="GEO1" s="109"/>
      <c r="GEP1" s="109"/>
      <c r="GEQ1" s="109"/>
      <c r="GER1" s="109"/>
      <c r="GES1" s="109"/>
      <c r="GET1" s="109"/>
      <c r="GEU1" s="109"/>
      <c r="GEV1" s="109"/>
      <c r="GEW1" s="109"/>
      <c r="GEX1" s="109"/>
      <c r="GEY1" s="110"/>
      <c r="GEZ1" s="109"/>
      <c r="GFA1" s="109"/>
      <c r="GFB1" s="110"/>
      <c r="GFC1" s="109"/>
      <c r="GFD1" s="109"/>
      <c r="GFE1" s="109"/>
      <c r="GFF1" s="109"/>
      <c r="GFG1" s="109"/>
      <c r="GFH1" s="109"/>
      <c r="GFI1" s="109"/>
      <c r="GFJ1" s="109"/>
      <c r="GFK1" s="109"/>
      <c r="GFL1" s="109"/>
      <c r="GFM1" s="109"/>
      <c r="GFN1" s="110"/>
      <c r="GFO1" s="109"/>
      <c r="GFP1" s="109"/>
      <c r="GFQ1" s="110"/>
      <c r="GFR1" s="109"/>
      <c r="GFS1" s="109"/>
      <c r="GFT1" s="109"/>
      <c r="GFU1" s="109"/>
      <c r="GFV1" s="109"/>
      <c r="GFW1" s="109"/>
      <c r="GFX1" s="109"/>
      <c r="GFY1" s="109"/>
      <c r="GFZ1" s="109"/>
      <c r="GGA1" s="109"/>
      <c r="GGB1" s="109"/>
      <c r="GGC1" s="110"/>
      <c r="GGD1" s="109"/>
      <c r="GGE1" s="109"/>
      <c r="GGF1" s="110"/>
      <c r="GGG1" s="109"/>
      <c r="GGH1" s="109"/>
      <c r="GGI1" s="109"/>
      <c r="GGJ1" s="109"/>
      <c r="GGK1" s="109"/>
      <c r="GGL1" s="109"/>
      <c r="GGM1" s="109"/>
      <c r="GGN1" s="109"/>
      <c r="GGO1" s="109"/>
      <c r="GGP1" s="109"/>
      <c r="GGQ1" s="109"/>
      <c r="GGR1" s="110"/>
      <c r="GGS1" s="109"/>
      <c r="GGT1" s="109"/>
      <c r="GGU1" s="110"/>
      <c r="GGV1" s="109"/>
      <c r="GGW1" s="109"/>
      <c r="GGX1" s="109"/>
      <c r="GGY1" s="109"/>
      <c r="GGZ1" s="109"/>
      <c r="GHA1" s="109"/>
      <c r="GHB1" s="109"/>
      <c r="GHC1" s="109"/>
      <c r="GHD1" s="109"/>
      <c r="GHE1" s="109"/>
      <c r="GHF1" s="109"/>
      <c r="GHG1" s="110"/>
      <c r="GHH1" s="109"/>
      <c r="GHI1" s="109"/>
      <c r="GHJ1" s="110"/>
      <c r="GHK1" s="109"/>
      <c r="GHL1" s="109"/>
      <c r="GHM1" s="109"/>
      <c r="GHN1" s="109"/>
      <c r="GHO1" s="109"/>
      <c r="GHP1" s="109"/>
      <c r="GHQ1" s="109"/>
      <c r="GHR1" s="109"/>
      <c r="GHS1" s="109"/>
      <c r="GHT1" s="109"/>
      <c r="GHU1" s="109"/>
      <c r="GHV1" s="110"/>
      <c r="GHW1" s="109"/>
      <c r="GHX1" s="109"/>
      <c r="GHY1" s="110"/>
      <c r="GHZ1" s="109"/>
      <c r="GIA1" s="109"/>
      <c r="GIB1" s="109"/>
      <c r="GIC1" s="109"/>
      <c r="GID1" s="109"/>
      <c r="GIE1" s="109"/>
      <c r="GIF1" s="109"/>
      <c r="GIG1" s="109"/>
      <c r="GIH1" s="109"/>
      <c r="GII1" s="109"/>
      <c r="GIJ1" s="109"/>
      <c r="GIK1" s="110"/>
      <c r="GIL1" s="109"/>
      <c r="GIM1" s="109"/>
      <c r="GIN1" s="110"/>
      <c r="GIO1" s="109"/>
      <c r="GIP1" s="109"/>
      <c r="GIQ1" s="109"/>
      <c r="GIR1" s="109"/>
      <c r="GIS1" s="109"/>
      <c r="GIT1" s="109"/>
      <c r="GIU1" s="109"/>
      <c r="GIV1" s="109"/>
      <c r="GIW1" s="109"/>
      <c r="GIX1" s="109"/>
      <c r="GIY1" s="109"/>
      <c r="GIZ1" s="110"/>
      <c r="GJA1" s="109"/>
      <c r="GJB1" s="109"/>
      <c r="GJC1" s="110"/>
      <c r="GJD1" s="109"/>
      <c r="GJE1" s="109"/>
      <c r="GJF1" s="109"/>
      <c r="GJG1" s="109"/>
      <c r="GJH1" s="109"/>
      <c r="GJI1" s="109"/>
      <c r="GJJ1" s="109"/>
      <c r="GJK1" s="109"/>
      <c r="GJL1" s="109"/>
      <c r="GJM1" s="109"/>
      <c r="GJN1" s="109"/>
      <c r="GJO1" s="110"/>
      <c r="GJP1" s="109"/>
      <c r="GJQ1" s="109"/>
      <c r="GJR1" s="110"/>
      <c r="GJS1" s="109"/>
      <c r="GJT1" s="109"/>
      <c r="GJU1" s="109"/>
      <c r="GJV1" s="109"/>
      <c r="GJW1" s="109"/>
      <c r="GJX1" s="109"/>
      <c r="GJY1" s="109"/>
      <c r="GJZ1" s="109"/>
      <c r="GKA1" s="109"/>
      <c r="GKB1" s="109"/>
      <c r="GKC1" s="109"/>
      <c r="GKD1" s="110"/>
      <c r="GKE1" s="109"/>
      <c r="GKF1" s="109"/>
      <c r="GKG1" s="110"/>
      <c r="GKH1" s="109"/>
      <c r="GKI1" s="109"/>
      <c r="GKJ1" s="109"/>
      <c r="GKK1" s="109"/>
      <c r="GKL1" s="109"/>
      <c r="GKM1" s="109"/>
      <c r="GKN1" s="109"/>
      <c r="GKO1" s="109"/>
      <c r="GKP1" s="109"/>
      <c r="GKQ1" s="109"/>
      <c r="GKR1" s="109"/>
      <c r="GKS1" s="110"/>
      <c r="GKT1" s="109"/>
      <c r="GKU1" s="109"/>
      <c r="GKV1" s="110"/>
      <c r="GKW1" s="109"/>
      <c r="GKX1" s="109"/>
      <c r="GKY1" s="109"/>
      <c r="GKZ1" s="109"/>
      <c r="GLA1" s="109"/>
      <c r="GLB1" s="109"/>
      <c r="GLC1" s="109"/>
      <c r="GLD1" s="109"/>
      <c r="GLE1" s="109"/>
      <c r="GLF1" s="109"/>
      <c r="GLG1" s="109"/>
      <c r="GLH1" s="110"/>
      <c r="GLI1" s="109"/>
      <c r="GLJ1" s="109"/>
      <c r="GLK1" s="110"/>
      <c r="GLL1" s="109"/>
      <c r="GLM1" s="109"/>
      <c r="GLN1" s="109"/>
      <c r="GLO1" s="109"/>
      <c r="GLP1" s="109"/>
      <c r="GLQ1" s="109"/>
      <c r="GLR1" s="109"/>
      <c r="GLS1" s="109"/>
      <c r="GLT1" s="109"/>
      <c r="GLU1" s="109"/>
      <c r="GLV1" s="109"/>
      <c r="GLW1" s="110"/>
      <c r="GLX1" s="109"/>
      <c r="GLY1" s="109"/>
      <c r="GLZ1" s="110"/>
      <c r="GMA1" s="109"/>
      <c r="GMB1" s="109"/>
      <c r="GMC1" s="109"/>
      <c r="GMD1" s="109"/>
      <c r="GME1" s="109"/>
      <c r="GMF1" s="109"/>
      <c r="GMG1" s="109"/>
      <c r="GMH1" s="109"/>
      <c r="GMI1" s="109"/>
      <c r="GMJ1" s="109"/>
      <c r="GMK1" s="109"/>
      <c r="GML1" s="110"/>
      <c r="GMM1" s="109"/>
      <c r="GMN1" s="109"/>
      <c r="GMO1" s="110"/>
      <c r="GMP1" s="109"/>
      <c r="GMQ1" s="109"/>
      <c r="GMR1" s="109"/>
      <c r="GMS1" s="109"/>
      <c r="GMT1" s="109"/>
      <c r="GMU1" s="109"/>
      <c r="GMV1" s="109"/>
      <c r="GMW1" s="109"/>
      <c r="GMX1" s="109"/>
      <c r="GMY1" s="109"/>
      <c r="GMZ1" s="109"/>
      <c r="GNA1" s="110"/>
      <c r="GNB1" s="109"/>
      <c r="GNC1" s="109"/>
      <c r="GND1" s="110"/>
      <c r="GNE1" s="109"/>
      <c r="GNF1" s="109"/>
      <c r="GNG1" s="109"/>
      <c r="GNH1" s="109"/>
      <c r="GNI1" s="109"/>
      <c r="GNJ1" s="109"/>
      <c r="GNK1" s="109"/>
      <c r="GNL1" s="109"/>
      <c r="GNM1" s="109"/>
      <c r="GNN1" s="109"/>
      <c r="GNO1" s="109"/>
      <c r="GNP1" s="110"/>
      <c r="GNQ1" s="109"/>
      <c r="GNR1" s="109"/>
      <c r="GNS1" s="110"/>
      <c r="GNT1" s="109"/>
      <c r="GNU1" s="109"/>
      <c r="GNV1" s="109"/>
      <c r="GNW1" s="109"/>
      <c r="GNX1" s="109"/>
      <c r="GNY1" s="109"/>
      <c r="GNZ1" s="109"/>
      <c r="GOA1" s="109"/>
      <c r="GOB1" s="109"/>
      <c r="GOC1" s="109"/>
      <c r="GOD1" s="109"/>
      <c r="GOE1" s="110"/>
      <c r="GOF1" s="109"/>
      <c r="GOG1" s="109"/>
      <c r="GOH1" s="110"/>
      <c r="GOI1" s="109"/>
      <c r="GOJ1" s="109"/>
      <c r="GOK1" s="109"/>
      <c r="GOL1" s="109"/>
      <c r="GOM1" s="109"/>
      <c r="GON1" s="109"/>
      <c r="GOO1" s="109"/>
      <c r="GOP1" s="109"/>
      <c r="GOQ1" s="109"/>
      <c r="GOR1" s="109"/>
      <c r="GOS1" s="109"/>
      <c r="GOT1" s="110"/>
      <c r="GOU1" s="109"/>
      <c r="GOV1" s="109"/>
      <c r="GOW1" s="110"/>
      <c r="GOX1" s="109"/>
      <c r="GOY1" s="109"/>
      <c r="GOZ1" s="109"/>
      <c r="GPA1" s="109"/>
      <c r="GPB1" s="109"/>
      <c r="GPC1" s="109"/>
      <c r="GPD1" s="109"/>
      <c r="GPE1" s="109"/>
      <c r="GPF1" s="109"/>
      <c r="GPG1" s="109"/>
      <c r="GPH1" s="109"/>
      <c r="GPI1" s="110"/>
      <c r="GPJ1" s="109"/>
      <c r="GPK1" s="109"/>
      <c r="GPL1" s="110"/>
      <c r="GPM1" s="109"/>
      <c r="GPN1" s="109"/>
      <c r="GPO1" s="109"/>
      <c r="GPP1" s="109"/>
      <c r="GPQ1" s="109"/>
      <c r="GPR1" s="109"/>
      <c r="GPS1" s="109"/>
      <c r="GPT1" s="109"/>
      <c r="GPU1" s="109"/>
      <c r="GPV1" s="109"/>
      <c r="GPW1" s="109"/>
      <c r="GPX1" s="110"/>
      <c r="GPY1" s="109"/>
      <c r="GPZ1" s="109"/>
      <c r="GQA1" s="110"/>
      <c r="GQB1" s="109"/>
      <c r="GQC1" s="109"/>
      <c r="GQD1" s="109"/>
      <c r="GQE1" s="109"/>
      <c r="GQF1" s="109"/>
      <c r="GQG1" s="109"/>
      <c r="GQH1" s="109"/>
      <c r="GQI1" s="109"/>
      <c r="GQJ1" s="109"/>
      <c r="GQK1" s="109"/>
      <c r="GQL1" s="109"/>
      <c r="GQM1" s="110"/>
      <c r="GQN1" s="109"/>
      <c r="GQO1" s="109"/>
      <c r="GQP1" s="110"/>
      <c r="GQQ1" s="109"/>
      <c r="GQR1" s="109"/>
      <c r="GQS1" s="109"/>
      <c r="GQT1" s="109"/>
      <c r="GQU1" s="109"/>
      <c r="GQV1" s="109"/>
      <c r="GQW1" s="109"/>
      <c r="GQX1" s="109"/>
      <c r="GQY1" s="109"/>
      <c r="GQZ1" s="109"/>
      <c r="GRA1" s="109"/>
      <c r="GRB1" s="110"/>
      <c r="GRC1" s="109"/>
      <c r="GRD1" s="109"/>
      <c r="GRE1" s="110"/>
      <c r="GRF1" s="109"/>
      <c r="GRG1" s="109"/>
      <c r="GRH1" s="109"/>
      <c r="GRI1" s="109"/>
      <c r="GRJ1" s="109"/>
      <c r="GRK1" s="109"/>
      <c r="GRL1" s="109"/>
      <c r="GRM1" s="109"/>
      <c r="GRN1" s="109"/>
      <c r="GRO1" s="109"/>
      <c r="GRP1" s="109"/>
      <c r="GRQ1" s="110"/>
      <c r="GRR1" s="109"/>
      <c r="GRS1" s="109"/>
      <c r="GRT1" s="110"/>
      <c r="GRU1" s="109"/>
      <c r="GRV1" s="109"/>
      <c r="GRW1" s="109"/>
      <c r="GRX1" s="109"/>
      <c r="GRY1" s="109"/>
      <c r="GRZ1" s="109"/>
      <c r="GSA1" s="109"/>
      <c r="GSB1" s="109"/>
      <c r="GSC1" s="109"/>
      <c r="GSD1" s="109"/>
      <c r="GSE1" s="109"/>
      <c r="GSF1" s="110"/>
      <c r="GSG1" s="109"/>
      <c r="GSH1" s="109"/>
      <c r="GSI1" s="110"/>
      <c r="GSJ1" s="109"/>
      <c r="GSK1" s="109"/>
      <c r="GSL1" s="109"/>
      <c r="GSM1" s="109"/>
      <c r="GSN1" s="109"/>
      <c r="GSO1" s="109"/>
      <c r="GSP1" s="109"/>
      <c r="GSQ1" s="109"/>
      <c r="GSR1" s="109"/>
      <c r="GSS1" s="109"/>
      <c r="GST1" s="109"/>
      <c r="GSU1" s="110"/>
      <c r="GSV1" s="109"/>
      <c r="GSW1" s="109"/>
      <c r="GSX1" s="110"/>
      <c r="GSY1" s="109"/>
      <c r="GSZ1" s="109"/>
      <c r="GTA1" s="109"/>
      <c r="GTB1" s="109"/>
      <c r="GTC1" s="109"/>
      <c r="GTD1" s="109"/>
      <c r="GTE1" s="109"/>
      <c r="GTF1" s="109"/>
      <c r="GTG1" s="109"/>
      <c r="GTH1" s="109"/>
      <c r="GTI1" s="109"/>
      <c r="GTJ1" s="110"/>
      <c r="GTK1" s="109"/>
      <c r="GTL1" s="109"/>
      <c r="GTM1" s="110"/>
      <c r="GTN1" s="109"/>
      <c r="GTO1" s="109"/>
      <c r="GTP1" s="109"/>
      <c r="GTQ1" s="109"/>
      <c r="GTR1" s="109"/>
      <c r="GTS1" s="109"/>
      <c r="GTT1" s="109"/>
      <c r="GTU1" s="109"/>
      <c r="GTV1" s="109"/>
      <c r="GTW1" s="109"/>
      <c r="GTX1" s="109"/>
      <c r="GTY1" s="110"/>
      <c r="GTZ1" s="109"/>
      <c r="GUA1" s="109"/>
      <c r="GUB1" s="110"/>
      <c r="GUC1" s="109"/>
      <c r="GUD1" s="109"/>
      <c r="GUE1" s="109"/>
      <c r="GUF1" s="109"/>
      <c r="GUG1" s="109"/>
      <c r="GUH1" s="109"/>
      <c r="GUI1" s="109"/>
      <c r="GUJ1" s="109"/>
      <c r="GUK1" s="109"/>
      <c r="GUL1" s="109"/>
      <c r="GUM1" s="109"/>
      <c r="GUN1" s="110"/>
      <c r="GUO1" s="109"/>
      <c r="GUP1" s="109"/>
      <c r="GUQ1" s="110"/>
      <c r="GUR1" s="109"/>
      <c r="GUS1" s="109"/>
      <c r="GUT1" s="109"/>
      <c r="GUU1" s="109"/>
      <c r="GUV1" s="109"/>
      <c r="GUW1" s="109"/>
      <c r="GUX1" s="109"/>
      <c r="GUY1" s="109"/>
      <c r="GUZ1" s="109"/>
      <c r="GVA1" s="109"/>
      <c r="GVB1" s="109"/>
      <c r="GVC1" s="110"/>
      <c r="GVD1" s="109"/>
      <c r="GVE1" s="109"/>
      <c r="GVF1" s="110"/>
      <c r="GVG1" s="109"/>
      <c r="GVH1" s="109"/>
      <c r="GVI1" s="109"/>
      <c r="GVJ1" s="109"/>
      <c r="GVK1" s="109"/>
      <c r="GVL1" s="109"/>
      <c r="GVM1" s="109"/>
      <c r="GVN1" s="109"/>
      <c r="GVO1" s="109"/>
      <c r="GVP1" s="109"/>
      <c r="GVQ1" s="109"/>
      <c r="GVR1" s="110"/>
      <c r="GVS1" s="109"/>
      <c r="GVT1" s="109"/>
      <c r="GVU1" s="110"/>
      <c r="GVV1" s="109"/>
      <c r="GVW1" s="109"/>
      <c r="GVX1" s="109"/>
      <c r="GVY1" s="109"/>
      <c r="GVZ1" s="109"/>
      <c r="GWA1" s="109"/>
      <c r="GWB1" s="109"/>
      <c r="GWC1" s="109"/>
      <c r="GWD1" s="109"/>
      <c r="GWE1" s="109"/>
      <c r="GWF1" s="109"/>
      <c r="GWG1" s="110"/>
      <c r="GWH1" s="109"/>
      <c r="GWI1" s="109"/>
      <c r="GWJ1" s="110"/>
      <c r="GWK1" s="109"/>
      <c r="GWL1" s="109"/>
      <c r="GWM1" s="109"/>
      <c r="GWN1" s="109"/>
      <c r="GWO1" s="109"/>
      <c r="GWP1" s="109"/>
      <c r="GWQ1" s="109"/>
      <c r="GWR1" s="109"/>
      <c r="GWS1" s="109"/>
      <c r="GWT1" s="109"/>
      <c r="GWU1" s="109"/>
      <c r="GWV1" s="110"/>
      <c r="GWW1" s="109"/>
      <c r="GWX1" s="109"/>
      <c r="GWY1" s="110"/>
      <c r="GWZ1" s="109"/>
      <c r="GXA1" s="109"/>
      <c r="GXB1" s="109"/>
      <c r="GXC1" s="109"/>
      <c r="GXD1" s="109"/>
      <c r="GXE1" s="109"/>
      <c r="GXF1" s="109"/>
      <c r="GXG1" s="109"/>
      <c r="GXH1" s="109"/>
      <c r="GXI1" s="109"/>
      <c r="GXJ1" s="109"/>
      <c r="GXK1" s="110"/>
      <c r="GXL1" s="109"/>
      <c r="GXM1" s="109"/>
      <c r="GXN1" s="110"/>
      <c r="GXO1" s="109"/>
      <c r="GXP1" s="109"/>
      <c r="GXQ1" s="109"/>
      <c r="GXR1" s="109"/>
      <c r="GXS1" s="109"/>
      <c r="GXT1" s="109"/>
      <c r="GXU1" s="109"/>
      <c r="GXV1" s="109"/>
      <c r="GXW1" s="109"/>
      <c r="GXX1" s="109"/>
      <c r="GXY1" s="109"/>
      <c r="GXZ1" s="110"/>
      <c r="GYA1" s="109"/>
      <c r="GYB1" s="109"/>
      <c r="GYC1" s="110"/>
      <c r="GYD1" s="109"/>
      <c r="GYE1" s="109"/>
      <c r="GYF1" s="109"/>
      <c r="GYG1" s="109"/>
      <c r="GYH1" s="109"/>
      <c r="GYI1" s="109"/>
      <c r="GYJ1" s="109"/>
      <c r="GYK1" s="109"/>
      <c r="GYL1" s="109"/>
      <c r="GYM1" s="109"/>
      <c r="GYN1" s="109"/>
      <c r="GYO1" s="110"/>
      <c r="GYP1" s="109"/>
      <c r="GYQ1" s="109"/>
      <c r="GYR1" s="110"/>
      <c r="GYS1" s="109"/>
      <c r="GYT1" s="109"/>
      <c r="GYU1" s="109"/>
      <c r="GYV1" s="109"/>
      <c r="GYW1" s="109"/>
      <c r="GYX1" s="109"/>
      <c r="GYY1" s="109"/>
      <c r="GYZ1" s="109"/>
      <c r="GZA1" s="109"/>
      <c r="GZB1" s="109"/>
      <c r="GZC1" s="109"/>
      <c r="GZD1" s="110"/>
      <c r="GZE1" s="109"/>
      <c r="GZF1" s="109"/>
      <c r="GZG1" s="110"/>
      <c r="GZH1" s="109"/>
      <c r="GZI1" s="109"/>
      <c r="GZJ1" s="109"/>
      <c r="GZK1" s="109"/>
      <c r="GZL1" s="109"/>
      <c r="GZM1" s="109"/>
      <c r="GZN1" s="109"/>
      <c r="GZO1" s="109"/>
      <c r="GZP1" s="109"/>
      <c r="GZQ1" s="109"/>
      <c r="GZR1" s="109"/>
      <c r="GZS1" s="110"/>
      <c r="GZT1" s="109"/>
      <c r="GZU1" s="109"/>
      <c r="GZV1" s="110"/>
      <c r="GZW1" s="109"/>
      <c r="GZX1" s="109"/>
      <c r="GZY1" s="109"/>
      <c r="GZZ1" s="109"/>
      <c r="HAA1" s="109"/>
      <c r="HAB1" s="109"/>
      <c r="HAC1" s="109"/>
      <c r="HAD1" s="109"/>
      <c r="HAE1" s="109"/>
      <c r="HAF1" s="109"/>
      <c r="HAG1" s="109"/>
      <c r="HAH1" s="110"/>
      <c r="HAI1" s="109"/>
      <c r="HAJ1" s="109"/>
      <c r="HAK1" s="110"/>
      <c r="HAL1" s="109"/>
      <c r="HAM1" s="109"/>
      <c r="HAN1" s="109"/>
      <c r="HAO1" s="109"/>
      <c r="HAP1" s="109"/>
      <c r="HAQ1" s="109"/>
      <c r="HAR1" s="109"/>
      <c r="HAS1" s="109"/>
      <c r="HAT1" s="109"/>
      <c r="HAU1" s="109"/>
      <c r="HAV1" s="109"/>
      <c r="HAW1" s="110"/>
      <c r="HAX1" s="109"/>
      <c r="HAY1" s="109"/>
      <c r="HAZ1" s="110"/>
      <c r="HBA1" s="109"/>
      <c r="HBB1" s="109"/>
      <c r="HBC1" s="109"/>
      <c r="HBD1" s="109"/>
      <c r="HBE1" s="109"/>
      <c r="HBF1" s="109"/>
      <c r="HBG1" s="109"/>
      <c r="HBH1" s="109"/>
      <c r="HBI1" s="109"/>
      <c r="HBJ1" s="109"/>
      <c r="HBK1" s="109"/>
      <c r="HBL1" s="110"/>
      <c r="HBM1" s="109"/>
      <c r="HBN1" s="109"/>
      <c r="HBO1" s="110"/>
      <c r="HBP1" s="109"/>
      <c r="HBQ1" s="109"/>
      <c r="HBR1" s="109"/>
      <c r="HBS1" s="109"/>
      <c r="HBT1" s="109"/>
      <c r="HBU1" s="109"/>
      <c r="HBV1" s="109"/>
      <c r="HBW1" s="109"/>
      <c r="HBX1" s="109"/>
      <c r="HBY1" s="109"/>
      <c r="HBZ1" s="109"/>
      <c r="HCA1" s="110"/>
      <c r="HCB1" s="109"/>
      <c r="HCC1" s="109"/>
      <c r="HCD1" s="110"/>
      <c r="HCE1" s="109"/>
      <c r="HCF1" s="109"/>
      <c r="HCG1" s="109"/>
      <c r="HCH1" s="109"/>
      <c r="HCI1" s="109"/>
      <c r="HCJ1" s="109"/>
      <c r="HCK1" s="109"/>
      <c r="HCL1" s="109"/>
      <c r="HCM1" s="109"/>
      <c r="HCN1" s="109"/>
      <c r="HCO1" s="109"/>
      <c r="HCP1" s="110"/>
      <c r="HCQ1" s="109"/>
      <c r="HCR1" s="109"/>
      <c r="HCS1" s="110"/>
      <c r="HCT1" s="109"/>
      <c r="HCU1" s="109"/>
      <c r="HCV1" s="109"/>
      <c r="HCW1" s="109"/>
      <c r="HCX1" s="109"/>
      <c r="HCY1" s="109"/>
      <c r="HCZ1" s="109"/>
      <c r="HDA1" s="109"/>
      <c r="HDB1" s="109"/>
      <c r="HDC1" s="109"/>
      <c r="HDD1" s="109"/>
      <c r="HDE1" s="110"/>
      <c r="HDF1" s="109"/>
      <c r="HDG1" s="109"/>
      <c r="HDH1" s="110"/>
      <c r="HDI1" s="109"/>
      <c r="HDJ1" s="109"/>
      <c r="HDK1" s="109"/>
      <c r="HDL1" s="109"/>
      <c r="HDM1" s="109"/>
      <c r="HDN1" s="109"/>
      <c r="HDO1" s="109"/>
      <c r="HDP1" s="109"/>
      <c r="HDQ1" s="109"/>
      <c r="HDR1" s="109"/>
      <c r="HDS1" s="109"/>
      <c r="HDT1" s="110"/>
      <c r="HDU1" s="109"/>
      <c r="HDV1" s="109"/>
      <c r="HDW1" s="110"/>
      <c r="HDX1" s="109"/>
      <c r="HDY1" s="109"/>
      <c r="HDZ1" s="109"/>
      <c r="HEA1" s="109"/>
      <c r="HEB1" s="109"/>
      <c r="HEC1" s="109"/>
      <c r="HED1" s="109"/>
      <c r="HEE1" s="109"/>
      <c r="HEF1" s="109"/>
      <c r="HEG1" s="109"/>
      <c r="HEH1" s="109"/>
      <c r="HEI1" s="110"/>
      <c r="HEJ1" s="109"/>
      <c r="HEK1" s="109"/>
      <c r="HEL1" s="110"/>
      <c r="HEM1" s="109"/>
      <c r="HEN1" s="109"/>
      <c r="HEO1" s="109"/>
      <c r="HEP1" s="109"/>
      <c r="HEQ1" s="109"/>
      <c r="HER1" s="109"/>
      <c r="HES1" s="109"/>
      <c r="HET1" s="109"/>
      <c r="HEU1" s="109"/>
      <c r="HEV1" s="109"/>
      <c r="HEW1" s="109"/>
      <c r="HEX1" s="110"/>
      <c r="HEY1" s="109"/>
      <c r="HEZ1" s="109"/>
      <c r="HFA1" s="110"/>
      <c r="HFB1" s="109"/>
      <c r="HFC1" s="109"/>
      <c r="HFD1" s="109"/>
      <c r="HFE1" s="109"/>
      <c r="HFF1" s="109"/>
      <c r="HFG1" s="109"/>
      <c r="HFH1" s="109"/>
      <c r="HFI1" s="109"/>
      <c r="HFJ1" s="109"/>
      <c r="HFK1" s="109"/>
      <c r="HFL1" s="109"/>
      <c r="HFM1" s="110"/>
      <c r="HFN1" s="109"/>
      <c r="HFO1" s="109"/>
      <c r="HFP1" s="110"/>
      <c r="HFQ1" s="109"/>
      <c r="HFR1" s="109"/>
      <c r="HFS1" s="109"/>
      <c r="HFT1" s="109"/>
      <c r="HFU1" s="109"/>
      <c r="HFV1" s="109"/>
      <c r="HFW1" s="109"/>
      <c r="HFX1" s="109"/>
      <c r="HFY1" s="109"/>
      <c r="HFZ1" s="109"/>
      <c r="HGA1" s="109"/>
      <c r="HGB1" s="110"/>
      <c r="HGC1" s="109"/>
      <c r="HGD1" s="109"/>
      <c r="HGE1" s="110"/>
      <c r="HGF1" s="109"/>
      <c r="HGG1" s="109"/>
      <c r="HGH1" s="109"/>
      <c r="HGI1" s="109"/>
      <c r="HGJ1" s="109"/>
      <c r="HGK1" s="109"/>
      <c r="HGL1" s="109"/>
      <c r="HGM1" s="109"/>
      <c r="HGN1" s="109"/>
      <c r="HGO1" s="109"/>
      <c r="HGP1" s="109"/>
      <c r="HGQ1" s="110"/>
      <c r="HGR1" s="109"/>
      <c r="HGS1" s="109"/>
      <c r="HGT1" s="110"/>
      <c r="HGU1" s="109"/>
      <c r="HGV1" s="109"/>
      <c r="HGW1" s="109"/>
      <c r="HGX1" s="109"/>
      <c r="HGY1" s="109"/>
      <c r="HGZ1" s="109"/>
      <c r="HHA1" s="109"/>
      <c r="HHB1" s="109"/>
      <c r="HHC1" s="109"/>
      <c r="HHD1" s="109"/>
      <c r="HHE1" s="109"/>
      <c r="HHF1" s="110"/>
      <c r="HHG1" s="109"/>
      <c r="HHH1" s="109"/>
      <c r="HHI1" s="110"/>
      <c r="HHJ1" s="109"/>
      <c r="HHK1" s="109"/>
      <c r="HHL1" s="109"/>
      <c r="HHM1" s="109"/>
      <c r="HHN1" s="109"/>
      <c r="HHO1" s="109"/>
      <c r="HHP1" s="109"/>
      <c r="HHQ1" s="109"/>
      <c r="HHR1" s="109"/>
      <c r="HHS1" s="109"/>
      <c r="HHT1" s="109"/>
      <c r="HHU1" s="110"/>
      <c r="HHV1" s="109"/>
      <c r="HHW1" s="109"/>
      <c r="HHX1" s="110"/>
      <c r="HHY1" s="109"/>
      <c r="HHZ1" s="109"/>
      <c r="HIA1" s="109"/>
      <c r="HIB1" s="109"/>
      <c r="HIC1" s="109"/>
      <c r="HID1" s="109"/>
      <c r="HIE1" s="109"/>
      <c r="HIF1" s="109"/>
      <c r="HIG1" s="109"/>
      <c r="HIH1" s="109"/>
      <c r="HII1" s="109"/>
      <c r="HIJ1" s="110"/>
      <c r="HIK1" s="109"/>
      <c r="HIL1" s="109"/>
      <c r="HIM1" s="110"/>
      <c r="HIN1" s="109"/>
      <c r="HIO1" s="109"/>
      <c r="HIP1" s="109"/>
      <c r="HIQ1" s="109"/>
      <c r="HIR1" s="109"/>
      <c r="HIS1" s="109"/>
      <c r="HIT1" s="109"/>
      <c r="HIU1" s="109"/>
      <c r="HIV1" s="109"/>
      <c r="HIW1" s="109"/>
      <c r="HIX1" s="109"/>
      <c r="HIY1" s="110"/>
      <c r="HIZ1" s="109"/>
      <c r="HJA1" s="109"/>
      <c r="HJB1" s="110"/>
      <c r="HJC1" s="109"/>
      <c r="HJD1" s="109"/>
      <c r="HJE1" s="109"/>
      <c r="HJF1" s="109"/>
      <c r="HJG1" s="109"/>
      <c r="HJH1" s="109"/>
      <c r="HJI1" s="109"/>
      <c r="HJJ1" s="109"/>
      <c r="HJK1" s="109"/>
      <c r="HJL1" s="109"/>
      <c r="HJM1" s="109"/>
      <c r="HJN1" s="110"/>
      <c r="HJO1" s="109"/>
      <c r="HJP1" s="109"/>
      <c r="HJQ1" s="110"/>
      <c r="HJR1" s="109"/>
      <c r="HJS1" s="109"/>
      <c r="HJT1" s="109"/>
      <c r="HJU1" s="109"/>
      <c r="HJV1" s="109"/>
      <c r="HJW1" s="109"/>
      <c r="HJX1" s="109"/>
      <c r="HJY1" s="109"/>
      <c r="HJZ1" s="109"/>
      <c r="HKA1" s="109"/>
      <c r="HKB1" s="109"/>
      <c r="HKC1" s="110"/>
      <c r="HKD1" s="109"/>
      <c r="HKE1" s="109"/>
      <c r="HKF1" s="110"/>
      <c r="HKG1" s="109"/>
      <c r="HKH1" s="109"/>
      <c r="HKI1" s="109"/>
      <c r="HKJ1" s="109"/>
      <c r="HKK1" s="109"/>
      <c r="HKL1" s="109"/>
      <c r="HKM1" s="109"/>
      <c r="HKN1" s="109"/>
      <c r="HKO1" s="109"/>
      <c r="HKP1" s="109"/>
      <c r="HKQ1" s="109"/>
      <c r="HKR1" s="110"/>
      <c r="HKS1" s="109"/>
      <c r="HKT1" s="109"/>
      <c r="HKU1" s="110"/>
      <c r="HKV1" s="109"/>
      <c r="HKW1" s="109"/>
      <c r="HKX1" s="109"/>
      <c r="HKY1" s="109"/>
      <c r="HKZ1" s="109"/>
      <c r="HLA1" s="109"/>
      <c r="HLB1" s="109"/>
      <c r="HLC1" s="109"/>
      <c r="HLD1" s="109"/>
      <c r="HLE1" s="109"/>
      <c r="HLF1" s="109"/>
      <c r="HLG1" s="110"/>
      <c r="HLH1" s="109"/>
      <c r="HLI1" s="109"/>
      <c r="HLJ1" s="110"/>
      <c r="HLK1" s="109"/>
      <c r="HLL1" s="109"/>
      <c r="HLM1" s="109"/>
      <c r="HLN1" s="109"/>
      <c r="HLO1" s="109"/>
      <c r="HLP1" s="109"/>
      <c r="HLQ1" s="109"/>
      <c r="HLR1" s="109"/>
      <c r="HLS1" s="109"/>
      <c r="HLT1" s="109"/>
      <c r="HLU1" s="109"/>
      <c r="HLV1" s="110"/>
      <c r="HLW1" s="109"/>
      <c r="HLX1" s="109"/>
      <c r="HLY1" s="110"/>
      <c r="HLZ1" s="109"/>
      <c r="HMA1" s="109"/>
      <c r="HMB1" s="109"/>
      <c r="HMC1" s="109"/>
      <c r="HMD1" s="109"/>
      <c r="HME1" s="109"/>
      <c r="HMF1" s="109"/>
      <c r="HMG1" s="109"/>
      <c r="HMH1" s="109"/>
      <c r="HMI1" s="109"/>
      <c r="HMJ1" s="109"/>
      <c r="HMK1" s="110"/>
      <c r="HML1" s="109"/>
      <c r="HMM1" s="109"/>
      <c r="HMN1" s="110"/>
      <c r="HMO1" s="109"/>
      <c r="HMP1" s="109"/>
      <c r="HMQ1" s="109"/>
      <c r="HMR1" s="109"/>
      <c r="HMS1" s="109"/>
      <c r="HMT1" s="109"/>
      <c r="HMU1" s="109"/>
      <c r="HMV1" s="109"/>
      <c r="HMW1" s="109"/>
      <c r="HMX1" s="109"/>
      <c r="HMY1" s="109"/>
      <c r="HMZ1" s="110"/>
      <c r="HNA1" s="109"/>
      <c r="HNB1" s="109"/>
      <c r="HNC1" s="110"/>
      <c r="HND1" s="109"/>
      <c r="HNE1" s="109"/>
      <c r="HNF1" s="109"/>
      <c r="HNG1" s="109"/>
      <c r="HNH1" s="109"/>
      <c r="HNI1" s="109"/>
      <c r="HNJ1" s="109"/>
      <c r="HNK1" s="109"/>
      <c r="HNL1" s="109"/>
      <c r="HNM1" s="109"/>
      <c r="HNN1" s="109"/>
      <c r="HNO1" s="110"/>
      <c r="HNP1" s="109"/>
      <c r="HNQ1" s="109"/>
      <c r="HNR1" s="110"/>
      <c r="HNS1" s="109"/>
      <c r="HNT1" s="109"/>
      <c r="HNU1" s="109"/>
      <c r="HNV1" s="109"/>
      <c r="HNW1" s="109"/>
      <c r="HNX1" s="109"/>
      <c r="HNY1" s="109"/>
      <c r="HNZ1" s="109"/>
      <c r="HOA1" s="109"/>
      <c r="HOB1" s="109"/>
      <c r="HOC1" s="109"/>
      <c r="HOD1" s="110"/>
      <c r="HOE1" s="109"/>
      <c r="HOF1" s="109"/>
      <c r="HOG1" s="110"/>
      <c r="HOH1" s="109"/>
      <c r="HOI1" s="109"/>
      <c r="HOJ1" s="109"/>
      <c r="HOK1" s="109"/>
      <c r="HOL1" s="109"/>
      <c r="HOM1" s="109"/>
      <c r="HON1" s="109"/>
      <c r="HOO1" s="109"/>
      <c r="HOP1" s="109"/>
      <c r="HOQ1" s="109"/>
      <c r="HOR1" s="109"/>
      <c r="HOS1" s="110"/>
      <c r="HOT1" s="109"/>
      <c r="HOU1" s="109"/>
      <c r="HOV1" s="110"/>
      <c r="HOW1" s="109"/>
      <c r="HOX1" s="109"/>
      <c r="HOY1" s="109"/>
      <c r="HOZ1" s="109"/>
      <c r="HPA1" s="109"/>
      <c r="HPB1" s="109"/>
      <c r="HPC1" s="109"/>
      <c r="HPD1" s="109"/>
      <c r="HPE1" s="109"/>
      <c r="HPF1" s="109"/>
      <c r="HPG1" s="109"/>
      <c r="HPH1" s="110"/>
      <c r="HPI1" s="109"/>
      <c r="HPJ1" s="109"/>
      <c r="HPK1" s="110"/>
      <c r="HPL1" s="109"/>
      <c r="HPM1" s="109"/>
      <c r="HPN1" s="109"/>
      <c r="HPO1" s="109"/>
      <c r="HPP1" s="109"/>
      <c r="HPQ1" s="109"/>
      <c r="HPR1" s="109"/>
      <c r="HPS1" s="109"/>
      <c r="HPT1" s="109"/>
      <c r="HPU1" s="109"/>
      <c r="HPV1" s="109"/>
      <c r="HPW1" s="110"/>
      <c r="HPX1" s="109"/>
      <c r="HPY1" s="109"/>
      <c r="HPZ1" s="110"/>
      <c r="HQA1" s="109"/>
      <c r="HQB1" s="109"/>
      <c r="HQC1" s="109"/>
      <c r="HQD1" s="109"/>
      <c r="HQE1" s="109"/>
      <c r="HQF1" s="109"/>
      <c r="HQG1" s="109"/>
      <c r="HQH1" s="109"/>
      <c r="HQI1" s="109"/>
      <c r="HQJ1" s="109"/>
      <c r="HQK1" s="109"/>
      <c r="HQL1" s="110"/>
      <c r="HQM1" s="109"/>
      <c r="HQN1" s="109"/>
      <c r="HQO1" s="110"/>
      <c r="HQP1" s="109"/>
      <c r="HQQ1" s="109"/>
      <c r="HQR1" s="109"/>
      <c r="HQS1" s="109"/>
      <c r="HQT1" s="109"/>
      <c r="HQU1" s="109"/>
      <c r="HQV1" s="109"/>
      <c r="HQW1" s="109"/>
      <c r="HQX1" s="109"/>
      <c r="HQY1" s="109"/>
      <c r="HQZ1" s="109"/>
      <c r="HRA1" s="110"/>
      <c r="HRB1" s="109"/>
      <c r="HRC1" s="109"/>
      <c r="HRD1" s="110"/>
      <c r="HRE1" s="109"/>
      <c r="HRF1" s="109"/>
      <c r="HRG1" s="109"/>
      <c r="HRH1" s="109"/>
      <c r="HRI1" s="109"/>
      <c r="HRJ1" s="109"/>
      <c r="HRK1" s="109"/>
      <c r="HRL1" s="109"/>
      <c r="HRM1" s="109"/>
      <c r="HRN1" s="109"/>
      <c r="HRO1" s="109"/>
      <c r="HRP1" s="110"/>
      <c r="HRQ1" s="109"/>
      <c r="HRR1" s="109"/>
      <c r="HRS1" s="110"/>
      <c r="HRT1" s="109"/>
      <c r="HRU1" s="109"/>
      <c r="HRV1" s="109"/>
      <c r="HRW1" s="109"/>
      <c r="HRX1" s="109"/>
      <c r="HRY1" s="109"/>
      <c r="HRZ1" s="109"/>
      <c r="HSA1" s="109"/>
      <c r="HSB1" s="109"/>
      <c r="HSC1" s="109"/>
      <c r="HSD1" s="109"/>
      <c r="HSE1" s="110"/>
      <c r="HSF1" s="109"/>
      <c r="HSG1" s="109"/>
      <c r="HSH1" s="110"/>
      <c r="HSI1" s="109"/>
      <c r="HSJ1" s="109"/>
      <c r="HSK1" s="109"/>
      <c r="HSL1" s="109"/>
      <c r="HSM1" s="109"/>
      <c r="HSN1" s="109"/>
      <c r="HSO1" s="109"/>
      <c r="HSP1" s="109"/>
      <c r="HSQ1" s="109"/>
      <c r="HSR1" s="109"/>
      <c r="HSS1" s="109"/>
      <c r="HST1" s="110"/>
      <c r="HSU1" s="109"/>
      <c r="HSV1" s="109"/>
      <c r="HSW1" s="110"/>
      <c r="HSX1" s="109"/>
      <c r="HSY1" s="109"/>
      <c r="HSZ1" s="109"/>
      <c r="HTA1" s="109"/>
      <c r="HTB1" s="109"/>
      <c r="HTC1" s="109"/>
      <c r="HTD1" s="109"/>
      <c r="HTE1" s="109"/>
      <c r="HTF1" s="109"/>
      <c r="HTG1" s="109"/>
      <c r="HTH1" s="109"/>
      <c r="HTI1" s="110"/>
      <c r="HTJ1" s="109"/>
      <c r="HTK1" s="109"/>
      <c r="HTL1" s="110"/>
      <c r="HTM1" s="109"/>
      <c r="HTN1" s="109"/>
      <c r="HTO1" s="109"/>
      <c r="HTP1" s="109"/>
      <c r="HTQ1" s="109"/>
      <c r="HTR1" s="109"/>
      <c r="HTS1" s="109"/>
      <c r="HTT1" s="109"/>
      <c r="HTU1" s="109"/>
      <c r="HTV1" s="109"/>
      <c r="HTW1" s="109"/>
      <c r="HTX1" s="110"/>
      <c r="HTY1" s="109"/>
      <c r="HTZ1" s="109"/>
      <c r="HUA1" s="110"/>
      <c r="HUB1" s="109"/>
      <c r="HUC1" s="109"/>
      <c r="HUD1" s="109"/>
      <c r="HUE1" s="109"/>
      <c r="HUF1" s="109"/>
      <c r="HUG1" s="109"/>
      <c r="HUH1" s="109"/>
      <c r="HUI1" s="109"/>
      <c r="HUJ1" s="109"/>
      <c r="HUK1" s="109"/>
      <c r="HUL1" s="109"/>
      <c r="HUM1" s="110"/>
      <c r="HUN1" s="109"/>
      <c r="HUO1" s="109"/>
      <c r="HUP1" s="110"/>
      <c r="HUQ1" s="109"/>
      <c r="HUR1" s="109"/>
      <c r="HUS1" s="109"/>
      <c r="HUT1" s="109"/>
      <c r="HUU1" s="109"/>
      <c r="HUV1" s="109"/>
      <c r="HUW1" s="109"/>
      <c r="HUX1" s="109"/>
      <c r="HUY1" s="109"/>
      <c r="HUZ1" s="109"/>
      <c r="HVA1" s="109"/>
      <c r="HVB1" s="110"/>
      <c r="HVC1" s="109"/>
      <c r="HVD1" s="109"/>
      <c r="HVE1" s="110"/>
      <c r="HVF1" s="109"/>
      <c r="HVG1" s="109"/>
      <c r="HVH1" s="109"/>
      <c r="HVI1" s="109"/>
      <c r="HVJ1" s="109"/>
      <c r="HVK1" s="109"/>
      <c r="HVL1" s="109"/>
      <c r="HVM1" s="109"/>
      <c r="HVN1" s="109"/>
      <c r="HVO1" s="109"/>
      <c r="HVP1" s="109"/>
      <c r="HVQ1" s="110"/>
      <c r="HVR1" s="109"/>
      <c r="HVS1" s="109"/>
      <c r="HVT1" s="110"/>
      <c r="HVU1" s="109"/>
      <c r="HVV1" s="109"/>
      <c r="HVW1" s="109"/>
      <c r="HVX1" s="109"/>
      <c r="HVY1" s="109"/>
      <c r="HVZ1" s="109"/>
      <c r="HWA1" s="109"/>
      <c r="HWB1" s="109"/>
      <c r="HWC1" s="109"/>
      <c r="HWD1" s="109"/>
      <c r="HWE1" s="109"/>
      <c r="HWF1" s="110"/>
      <c r="HWG1" s="109"/>
      <c r="HWH1" s="109"/>
      <c r="HWI1" s="110"/>
      <c r="HWJ1" s="109"/>
      <c r="HWK1" s="109"/>
      <c r="HWL1" s="109"/>
      <c r="HWM1" s="109"/>
      <c r="HWN1" s="109"/>
      <c r="HWO1" s="109"/>
      <c r="HWP1" s="109"/>
      <c r="HWQ1" s="109"/>
      <c r="HWR1" s="109"/>
      <c r="HWS1" s="109"/>
      <c r="HWT1" s="109"/>
      <c r="HWU1" s="110"/>
      <c r="HWV1" s="109"/>
      <c r="HWW1" s="109"/>
      <c r="HWX1" s="110"/>
      <c r="HWY1" s="109"/>
      <c r="HWZ1" s="109"/>
      <c r="HXA1" s="109"/>
      <c r="HXB1" s="109"/>
      <c r="HXC1" s="109"/>
      <c r="HXD1" s="109"/>
      <c r="HXE1" s="109"/>
      <c r="HXF1" s="109"/>
      <c r="HXG1" s="109"/>
      <c r="HXH1" s="109"/>
      <c r="HXI1" s="109"/>
      <c r="HXJ1" s="110"/>
      <c r="HXK1" s="109"/>
      <c r="HXL1" s="109"/>
      <c r="HXM1" s="110"/>
      <c r="HXN1" s="109"/>
      <c r="HXO1" s="109"/>
      <c r="HXP1" s="109"/>
      <c r="HXQ1" s="109"/>
      <c r="HXR1" s="109"/>
      <c r="HXS1" s="109"/>
      <c r="HXT1" s="109"/>
      <c r="HXU1" s="109"/>
      <c r="HXV1" s="109"/>
      <c r="HXW1" s="109"/>
      <c r="HXX1" s="109"/>
      <c r="HXY1" s="110"/>
      <c r="HXZ1" s="109"/>
      <c r="HYA1" s="109"/>
      <c r="HYB1" s="110"/>
      <c r="HYC1" s="109"/>
      <c r="HYD1" s="109"/>
      <c r="HYE1" s="109"/>
      <c r="HYF1" s="109"/>
      <c r="HYG1" s="109"/>
      <c r="HYH1" s="109"/>
      <c r="HYI1" s="109"/>
      <c r="HYJ1" s="109"/>
      <c r="HYK1" s="109"/>
      <c r="HYL1" s="109"/>
      <c r="HYM1" s="109"/>
      <c r="HYN1" s="110"/>
      <c r="HYO1" s="109"/>
      <c r="HYP1" s="109"/>
      <c r="HYQ1" s="110"/>
      <c r="HYR1" s="109"/>
      <c r="HYS1" s="109"/>
      <c r="HYT1" s="109"/>
      <c r="HYU1" s="109"/>
      <c r="HYV1" s="109"/>
      <c r="HYW1" s="109"/>
      <c r="HYX1" s="109"/>
      <c r="HYY1" s="109"/>
      <c r="HYZ1" s="109"/>
      <c r="HZA1" s="109"/>
      <c r="HZB1" s="109"/>
      <c r="HZC1" s="110"/>
      <c r="HZD1" s="109"/>
      <c r="HZE1" s="109"/>
      <c r="HZF1" s="110"/>
      <c r="HZG1" s="109"/>
      <c r="HZH1" s="109"/>
      <c r="HZI1" s="109"/>
      <c r="HZJ1" s="109"/>
      <c r="HZK1" s="109"/>
      <c r="HZL1" s="109"/>
      <c r="HZM1" s="109"/>
      <c r="HZN1" s="109"/>
      <c r="HZO1" s="109"/>
      <c r="HZP1" s="109"/>
      <c r="HZQ1" s="109"/>
      <c r="HZR1" s="110"/>
      <c r="HZS1" s="109"/>
      <c r="HZT1" s="109"/>
      <c r="HZU1" s="110"/>
      <c r="HZV1" s="109"/>
      <c r="HZW1" s="109"/>
      <c r="HZX1" s="109"/>
      <c r="HZY1" s="109"/>
      <c r="HZZ1" s="109"/>
      <c r="IAA1" s="109"/>
      <c r="IAB1" s="109"/>
      <c r="IAC1" s="109"/>
      <c r="IAD1" s="109"/>
      <c r="IAE1" s="109"/>
      <c r="IAF1" s="109"/>
      <c r="IAG1" s="110"/>
      <c r="IAH1" s="109"/>
      <c r="IAI1" s="109"/>
      <c r="IAJ1" s="110"/>
      <c r="IAK1" s="109"/>
      <c r="IAL1" s="109"/>
      <c r="IAM1" s="109"/>
      <c r="IAN1" s="109"/>
      <c r="IAO1" s="109"/>
      <c r="IAP1" s="109"/>
      <c r="IAQ1" s="109"/>
      <c r="IAR1" s="109"/>
      <c r="IAS1" s="109"/>
      <c r="IAT1" s="109"/>
      <c r="IAU1" s="109"/>
      <c r="IAV1" s="110"/>
      <c r="IAW1" s="109"/>
      <c r="IAX1" s="109"/>
      <c r="IAY1" s="110"/>
      <c r="IAZ1" s="109"/>
      <c r="IBA1" s="109"/>
      <c r="IBB1" s="109"/>
      <c r="IBC1" s="109"/>
      <c r="IBD1" s="109"/>
      <c r="IBE1" s="109"/>
      <c r="IBF1" s="109"/>
      <c r="IBG1" s="109"/>
      <c r="IBH1" s="109"/>
      <c r="IBI1" s="109"/>
      <c r="IBJ1" s="109"/>
      <c r="IBK1" s="110"/>
      <c r="IBL1" s="109"/>
      <c r="IBM1" s="109"/>
      <c r="IBN1" s="110"/>
      <c r="IBO1" s="109"/>
      <c r="IBP1" s="109"/>
      <c r="IBQ1" s="109"/>
      <c r="IBR1" s="109"/>
      <c r="IBS1" s="109"/>
      <c r="IBT1" s="109"/>
      <c r="IBU1" s="109"/>
      <c r="IBV1" s="109"/>
      <c r="IBW1" s="109"/>
      <c r="IBX1" s="109"/>
      <c r="IBY1" s="109"/>
      <c r="IBZ1" s="110"/>
      <c r="ICA1" s="109"/>
      <c r="ICB1" s="109"/>
      <c r="ICC1" s="110"/>
      <c r="ICD1" s="109"/>
      <c r="ICE1" s="109"/>
      <c r="ICF1" s="109"/>
      <c r="ICG1" s="109"/>
      <c r="ICH1" s="109"/>
      <c r="ICI1" s="109"/>
      <c r="ICJ1" s="109"/>
      <c r="ICK1" s="109"/>
      <c r="ICL1" s="109"/>
      <c r="ICM1" s="109"/>
      <c r="ICN1" s="109"/>
      <c r="ICO1" s="110"/>
      <c r="ICP1" s="109"/>
      <c r="ICQ1" s="109"/>
      <c r="ICR1" s="110"/>
      <c r="ICS1" s="109"/>
      <c r="ICT1" s="109"/>
      <c r="ICU1" s="109"/>
      <c r="ICV1" s="109"/>
      <c r="ICW1" s="109"/>
      <c r="ICX1" s="109"/>
      <c r="ICY1" s="109"/>
      <c r="ICZ1" s="109"/>
      <c r="IDA1" s="109"/>
      <c r="IDB1" s="109"/>
      <c r="IDC1" s="109"/>
      <c r="IDD1" s="110"/>
      <c r="IDE1" s="109"/>
      <c r="IDF1" s="109"/>
      <c r="IDG1" s="110"/>
      <c r="IDH1" s="109"/>
      <c r="IDI1" s="109"/>
      <c r="IDJ1" s="109"/>
      <c r="IDK1" s="109"/>
      <c r="IDL1" s="109"/>
      <c r="IDM1" s="109"/>
      <c r="IDN1" s="109"/>
      <c r="IDO1" s="109"/>
      <c r="IDP1" s="109"/>
      <c r="IDQ1" s="109"/>
      <c r="IDR1" s="109"/>
      <c r="IDS1" s="110"/>
      <c r="IDT1" s="109"/>
      <c r="IDU1" s="109"/>
      <c r="IDV1" s="110"/>
      <c r="IDW1" s="109"/>
      <c r="IDX1" s="109"/>
      <c r="IDY1" s="109"/>
      <c r="IDZ1" s="109"/>
      <c r="IEA1" s="109"/>
      <c r="IEB1" s="109"/>
      <c r="IEC1" s="109"/>
      <c r="IED1" s="109"/>
      <c r="IEE1" s="109"/>
      <c r="IEF1" s="109"/>
      <c r="IEG1" s="109"/>
      <c r="IEH1" s="110"/>
      <c r="IEI1" s="109"/>
      <c r="IEJ1" s="109"/>
      <c r="IEK1" s="110"/>
      <c r="IEL1" s="109"/>
      <c r="IEM1" s="109"/>
      <c r="IEN1" s="109"/>
      <c r="IEO1" s="109"/>
      <c r="IEP1" s="109"/>
      <c r="IEQ1" s="109"/>
      <c r="IER1" s="109"/>
      <c r="IES1" s="109"/>
      <c r="IET1" s="109"/>
      <c r="IEU1" s="109"/>
      <c r="IEV1" s="109"/>
      <c r="IEW1" s="110"/>
      <c r="IEX1" s="109"/>
      <c r="IEY1" s="109"/>
      <c r="IEZ1" s="110"/>
      <c r="IFA1" s="109"/>
      <c r="IFB1" s="109"/>
      <c r="IFC1" s="109"/>
      <c r="IFD1" s="109"/>
      <c r="IFE1" s="109"/>
      <c r="IFF1" s="109"/>
      <c r="IFG1" s="109"/>
      <c r="IFH1" s="109"/>
      <c r="IFI1" s="109"/>
      <c r="IFJ1" s="109"/>
      <c r="IFK1" s="109"/>
      <c r="IFL1" s="110"/>
      <c r="IFM1" s="109"/>
      <c r="IFN1" s="109"/>
      <c r="IFO1" s="110"/>
      <c r="IFP1" s="109"/>
      <c r="IFQ1" s="109"/>
      <c r="IFR1" s="109"/>
      <c r="IFS1" s="109"/>
      <c r="IFT1" s="109"/>
      <c r="IFU1" s="109"/>
      <c r="IFV1" s="109"/>
      <c r="IFW1" s="109"/>
      <c r="IFX1" s="109"/>
      <c r="IFY1" s="109"/>
      <c r="IFZ1" s="109"/>
      <c r="IGA1" s="110"/>
      <c r="IGB1" s="109"/>
      <c r="IGC1" s="109"/>
      <c r="IGD1" s="110"/>
      <c r="IGE1" s="109"/>
      <c r="IGF1" s="109"/>
      <c r="IGG1" s="109"/>
      <c r="IGH1" s="109"/>
      <c r="IGI1" s="109"/>
      <c r="IGJ1" s="109"/>
      <c r="IGK1" s="109"/>
      <c r="IGL1" s="109"/>
      <c r="IGM1" s="109"/>
      <c r="IGN1" s="109"/>
      <c r="IGO1" s="109"/>
      <c r="IGP1" s="110"/>
      <c r="IGQ1" s="109"/>
      <c r="IGR1" s="109"/>
      <c r="IGS1" s="110"/>
      <c r="IGT1" s="109"/>
      <c r="IGU1" s="109"/>
      <c r="IGV1" s="109"/>
      <c r="IGW1" s="109"/>
      <c r="IGX1" s="109"/>
      <c r="IGY1" s="109"/>
      <c r="IGZ1" s="109"/>
      <c r="IHA1" s="109"/>
      <c r="IHB1" s="109"/>
      <c r="IHC1" s="109"/>
      <c r="IHD1" s="109"/>
      <c r="IHE1" s="110"/>
      <c r="IHF1" s="109"/>
      <c r="IHG1" s="109"/>
      <c r="IHH1" s="110"/>
      <c r="IHI1" s="109"/>
      <c r="IHJ1" s="109"/>
      <c r="IHK1" s="109"/>
      <c r="IHL1" s="109"/>
      <c r="IHM1" s="109"/>
      <c r="IHN1" s="109"/>
      <c r="IHO1" s="109"/>
      <c r="IHP1" s="109"/>
      <c r="IHQ1" s="109"/>
      <c r="IHR1" s="109"/>
      <c r="IHS1" s="109"/>
      <c r="IHT1" s="110"/>
      <c r="IHU1" s="109"/>
      <c r="IHV1" s="109"/>
      <c r="IHW1" s="110"/>
      <c r="IHX1" s="109"/>
      <c r="IHY1" s="109"/>
      <c r="IHZ1" s="109"/>
      <c r="IIA1" s="109"/>
      <c r="IIB1" s="109"/>
      <c r="IIC1" s="109"/>
      <c r="IID1" s="109"/>
      <c r="IIE1" s="109"/>
      <c r="IIF1" s="109"/>
      <c r="IIG1" s="109"/>
      <c r="IIH1" s="109"/>
      <c r="III1" s="110"/>
      <c r="IIJ1" s="109"/>
      <c r="IIK1" s="109"/>
      <c r="IIL1" s="110"/>
      <c r="IIM1" s="109"/>
      <c r="IIN1" s="109"/>
      <c r="IIO1" s="109"/>
      <c r="IIP1" s="109"/>
      <c r="IIQ1" s="109"/>
      <c r="IIR1" s="109"/>
      <c r="IIS1" s="109"/>
      <c r="IIT1" s="109"/>
      <c r="IIU1" s="109"/>
      <c r="IIV1" s="109"/>
      <c r="IIW1" s="109"/>
      <c r="IIX1" s="110"/>
      <c r="IIY1" s="109"/>
      <c r="IIZ1" s="109"/>
      <c r="IJA1" s="110"/>
      <c r="IJB1" s="109"/>
      <c r="IJC1" s="109"/>
      <c r="IJD1" s="109"/>
      <c r="IJE1" s="109"/>
      <c r="IJF1" s="109"/>
      <c r="IJG1" s="109"/>
      <c r="IJH1" s="109"/>
      <c r="IJI1" s="109"/>
      <c r="IJJ1" s="109"/>
      <c r="IJK1" s="109"/>
      <c r="IJL1" s="109"/>
      <c r="IJM1" s="110"/>
      <c r="IJN1" s="109"/>
      <c r="IJO1" s="109"/>
      <c r="IJP1" s="110"/>
      <c r="IJQ1" s="109"/>
      <c r="IJR1" s="109"/>
      <c r="IJS1" s="109"/>
      <c r="IJT1" s="109"/>
      <c r="IJU1" s="109"/>
      <c r="IJV1" s="109"/>
      <c r="IJW1" s="109"/>
      <c r="IJX1" s="109"/>
      <c r="IJY1" s="109"/>
      <c r="IJZ1" s="109"/>
      <c r="IKA1" s="109"/>
      <c r="IKB1" s="110"/>
      <c r="IKC1" s="109"/>
      <c r="IKD1" s="109"/>
      <c r="IKE1" s="110"/>
      <c r="IKF1" s="109"/>
      <c r="IKG1" s="109"/>
      <c r="IKH1" s="109"/>
      <c r="IKI1" s="109"/>
      <c r="IKJ1" s="109"/>
      <c r="IKK1" s="109"/>
      <c r="IKL1" s="109"/>
      <c r="IKM1" s="109"/>
      <c r="IKN1" s="109"/>
      <c r="IKO1" s="109"/>
      <c r="IKP1" s="109"/>
      <c r="IKQ1" s="110"/>
      <c r="IKR1" s="109"/>
      <c r="IKS1" s="109"/>
      <c r="IKT1" s="110"/>
      <c r="IKU1" s="109"/>
      <c r="IKV1" s="109"/>
      <c r="IKW1" s="109"/>
      <c r="IKX1" s="109"/>
      <c r="IKY1" s="109"/>
      <c r="IKZ1" s="109"/>
      <c r="ILA1" s="109"/>
      <c r="ILB1" s="109"/>
      <c r="ILC1" s="109"/>
      <c r="ILD1" s="109"/>
      <c r="ILE1" s="109"/>
      <c r="ILF1" s="110"/>
      <c r="ILG1" s="109"/>
      <c r="ILH1" s="109"/>
      <c r="ILI1" s="110"/>
      <c r="ILJ1" s="109"/>
      <c r="ILK1" s="109"/>
      <c r="ILL1" s="109"/>
      <c r="ILM1" s="109"/>
      <c r="ILN1" s="109"/>
      <c r="ILO1" s="109"/>
      <c r="ILP1" s="109"/>
      <c r="ILQ1" s="109"/>
      <c r="ILR1" s="109"/>
      <c r="ILS1" s="109"/>
      <c r="ILT1" s="109"/>
      <c r="ILU1" s="110"/>
      <c r="ILV1" s="109"/>
      <c r="ILW1" s="109"/>
      <c r="ILX1" s="110"/>
      <c r="ILY1" s="109"/>
      <c r="ILZ1" s="109"/>
      <c r="IMA1" s="109"/>
      <c r="IMB1" s="109"/>
      <c r="IMC1" s="109"/>
      <c r="IMD1" s="109"/>
      <c r="IME1" s="109"/>
      <c r="IMF1" s="109"/>
      <c r="IMG1" s="109"/>
      <c r="IMH1" s="109"/>
      <c r="IMI1" s="109"/>
      <c r="IMJ1" s="110"/>
      <c r="IMK1" s="109"/>
      <c r="IML1" s="109"/>
      <c r="IMM1" s="110"/>
      <c r="IMN1" s="109"/>
      <c r="IMO1" s="109"/>
      <c r="IMP1" s="109"/>
      <c r="IMQ1" s="109"/>
      <c r="IMR1" s="109"/>
      <c r="IMS1" s="109"/>
      <c r="IMT1" s="109"/>
      <c r="IMU1" s="109"/>
      <c r="IMV1" s="109"/>
      <c r="IMW1" s="109"/>
      <c r="IMX1" s="109"/>
      <c r="IMY1" s="110"/>
      <c r="IMZ1" s="109"/>
      <c r="INA1" s="109"/>
      <c r="INB1" s="110"/>
      <c r="INC1" s="109"/>
      <c r="IND1" s="109"/>
      <c r="INE1" s="109"/>
      <c r="INF1" s="109"/>
      <c r="ING1" s="109"/>
      <c r="INH1" s="109"/>
      <c r="INI1" s="109"/>
      <c r="INJ1" s="109"/>
      <c r="INK1" s="109"/>
      <c r="INL1" s="109"/>
      <c r="INM1" s="109"/>
      <c r="INN1" s="110"/>
      <c r="INO1" s="109"/>
      <c r="INP1" s="109"/>
      <c r="INQ1" s="110"/>
      <c r="INR1" s="109"/>
      <c r="INS1" s="109"/>
      <c r="INT1" s="109"/>
      <c r="INU1" s="109"/>
      <c r="INV1" s="109"/>
      <c r="INW1" s="109"/>
      <c r="INX1" s="109"/>
      <c r="INY1" s="109"/>
      <c r="INZ1" s="109"/>
      <c r="IOA1" s="109"/>
      <c r="IOB1" s="109"/>
      <c r="IOC1" s="110"/>
      <c r="IOD1" s="109"/>
      <c r="IOE1" s="109"/>
      <c r="IOF1" s="110"/>
      <c r="IOG1" s="109"/>
      <c r="IOH1" s="109"/>
      <c r="IOI1" s="109"/>
      <c r="IOJ1" s="109"/>
      <c r="IOK1" s="109"/>
      <c r="IOL1" s="109"/>
      <c r="IOM1" s="109"/>
      <c r="ION1" s="109"/>
      <c r="IOO1" s="109"/>
      <c r="IOP1" s="109"/>
      <c r="IOQ1" s="109"/>
      <c r="IOR1" s="110"/>
      <c r="IOS1" s="109"/>
      <c r="IOT1" s="109"/>
      <c r="IOU1" s="110"/>
      <c r="IOV1" s="109"/>
      <c r="IOW1" s="109"/>
      <c r="IOX1" s="109"/>
      <c r="IOY1" s="109"/>
      <c r="IOZ1" s="109"/>
      <c r="IPA1" s="109"/>
      <c r="IPB1" s="109"/>
      <c r="IPC1" s="109"/>
      <c r="IPD1" s="109"/>
      <c r="IPE1" s="109"/>
      <c r="IPF1" s="109"/>
      <c r="IPG1" s="110"/>
      <c r="IPH1" s="109"/>
      <c r="IPI1" s="109"/>
      <c r="IPJ1" s="110"/>
      <c r="IPK1" s="109"/>
      <c r="IPL1" s="109"/>
      <c r="IPM1" s="109"/>
      <c r="IPN1" s="109"/>
      <c r="IPO1" s="109"/>
      <c r="IPP1" s="109"/>
      <c r="IPQ1" s="109"/>
      <c r="IPR1" s="109"/>
      <c r="IPS1" s="109"/>
      <c r="IPT1" s="109"/>
      <c r="IPU1" s="109"/>
      <c r="IPV1" s="110"/>
      <c r="IPW1" s="109"/>
      <c r="IPX1" s="109"/>
      <c r="IPY1" s="110"/>
      <c r="IPZ1" s="109"/>
      <c r="IQA1" s="109"/>
      <c r="IQB1" s="109"/>
      <c r="IQC1" s="109"/>
      <c r="IQD1" s="109"/>
      <c r="IQE1" s="109"/>
      <c r="IQF1" s="109"/>
      <c r="IQG1" s="109"/>
      <c r="IQH1" s="109"/>
      <c r="IQI1" s="109"/>
      <c r="IQJ1" s="109"/>
      <c r="IQK1" s="110"/>
      <c r="IQL1" s="109"/>
      <c r="IQM1" s="109"/>
      <c r="IQN1" s="110"/>
      <c r="IQO1" s="109"/>
      <c r="IQP1" s="109"/>
      <c r="IQQ1" s="109"/>
      <c r="IQR1" s="109"/>
      <c r="IQS1" s="109"/>
      <c r="IQT1" s="109"/>
      <c r="IQU1" s="109"/>
      <c r="IQV1" s="109"/>
      <c r="IQW1" s="109"/>
      <c r="IQX1" s="109"/>
      <c r="IQY1" s="109"/>
      <c r="IQZ1" s="110"/>
      <c r="IRA1" s="109"/>
      <c r="IRB1" s="109"/>
      <c r="IRC1" s="110"/>
      <c r="IRD1" s="109"/>
      <c r="IRE1" s="109"/>
      <c r="IRF1" s="109"/>
      <c r="IRG1" s="109"/>
      <c r="IRH1" s="109"/>
      <c r="IRI1" s="109"/>
      <c r="IRJ1" s="109"/>
      <c r="IRK1" s="109"/>
      <c r="IRL1" s="109"/>
      <c r="IRM1" s="109"/>
      <c r="IRN1" s="109"/>
      <c r="IRO1" s="110"/>
      <c r="IRP1" s="109"/>
      <c r="IRQ1" s="109"/>
      <c r="IRR1" s="110"/>
      <c r="IRS1" s="109"/>
      <c r="IRT1" s="109"/>
      <c r="IRU1" s="109"/>
      <c r="IRV1" s="109"/>
      <c r="IRW1" s="109"/>
      <c r="IRX1" s="109"/>
      <c r="IRY1" s="109"/>
      <c r="IRZ1" s="109"/>
      <c r="ISA1" s="109"/>
      <c r="ISB1" s="109"/>
      <c r="ISC1" s="109"/>
      <c r="ISD1" s="110"/>
      <c r="ISE1" s="109"/>
      <c r="ISF1" s="109"/>
      <c r="ISG1" s="110"/>
      <c r="ISH1" s="109"/>
      <c r="ISI1" s="109"/>
      <c r="ISJ1" s="109"/>
      <c r="ISK1" s="109"/>
      <c r="ISL1" s="109"/>
      <c r="ISM1" s="109"/>
      <c r="ISN1" s="109"/>
      <c r="ISO1" s="109"/>
      <c r="ISP1" s="109"/>
      <c r="ISQ1" s="109"/>
      <c r="ISR1" s="109"/>
      <c r="ISS1" s="110"/>
      <c r="IST1" s="109"/>
      <c r="ISU1" s="109"/>
      <c r="ISV1" s="110"/>
      <c r="ISW1" s="109"/>
      <c r="ISX1" s="109"/>
      <c r="ISY1" s="109"/>
      <c r="ISZ1" s="109"/>
      <c r="ITA1" s="109"/>
      <c r="ITB1" s="109"/>
      <c r="ITC1" s="109"/>
      <c r="ITD1" s="109"/>
      <c r="ITE1" s="109"/>
      <c r="ITF1" s="109"/>
      <c r="ITG1" s="109"/>
      <c r="ITH1" s="110"/>
      <c r="ITI1" s="109"/>
      <c r="ITJ1" s="109"/>
      <c r="ITK1" s="110"/>
      <c r="ITL1" s="109"/>
      <c r="ITM1" s="109"/>
      <c r="ITN1" s="109"/>
      <c r="ITO1" s="109"/>
      <c r="ITP1" s="109"/>
      <c r="ITQ1" s="109"/>
      <c r="ITR1" s="109"/>
      <c r="ITS1" s="109"/>
      <c r="ITT1" s="109"/>
      <c r="ITU1" s="109"/>
      <c r="ITV1" s="109"/>
      <c r="ITW1" s="110"/>
      <c r="ITX1" s="109"/>
      <c r="ITY1" s="109"/>
      <c r="ITZ1" s="110"/>
      <c r="IUA1" s="109"/>
      <c r="IUB1" s="109"/>
      <c r="IUC1" s="109"/>
      <c r="IUD1" s="109"/>
      <c r="IUE1" s="109"/>
      <c r="IUF1" s="109"/>
      <c r="IUG1" s="109"/>
      <c r="IUH1" s="109"/>
      <c r="IUI1" s="109"/>
      <c r="IUJ1" s="109"/>
      <c r="IUK1" s="109"/>
      <c r="IUL1" s="110"/>
      <c r="IUM1" s="109"/>
      <c r="IUN1" s="109"/>
      <c r="IUO1" s="110"/>
      <c r="IUP1" s="109"/>
      <c r="IUQ1" s="109"/>
      <c r="IUR1" s="109"/>
      <c r="IUS1" s="109"/>
      <c r="IUT1" s="109"/>
      <c r="IUU1" s="109"/>
      <c r="IUV1" s="109"/>
      <c r="IUW1" s="109"/>
      <c r="IUX1" s="109"/>
      <c r="IUY1" s="109"/>
      <c r="IUZ1" s="109"/>
      <c r="IVA1" s="110"/>
      <c r="IVB1" s="109"/>
      <c r="IVC1" s="109"/>
      <c r="IVD1" s="110"/>
      <c r="IVE1" s="109"/>
      <c r="IVF1" s="109"/>
      <c r="IVG1" s="109"/>
      <c r="IVH1" s="109"/>
      <c r="IVI1" s="109"/>
      <c r="IVJ1" s="109"/>
      <c r="IVK1" s="109"/>
      <c r="IVL1" s="109"/>
      <c r="IVM1" s="109"/>
      <c r="IVN1" s="109"/>
      <c r="IVO1" s="109"/>
      <c r="IVP1" s="110"/>
      <c r="IVQ1" s="109"/>
      <c r="IVR1" s="109"/>
      <c r="IVS1" s="110"/>
      <c r="IVT1" s="109"/>
      <c r="IVU1" s="109"/>
      <c r="IVV1" s="109"/>
      <c r="IVW1" s="109"/>
      <c r="IVX1" s="109"/>
      <c r="IVY1" s="109"/>
      <c r="IVZ1" s="109"/>
      <c r="IWA1" s="109"/>
      <c r="IWB1" s="109"/>
      <c r="IWC1" s="109"/>
      <c r="IWD1" s="109"/>
      <c r="IWE1" s="110"/>
      <c r="IWF1" s="109"/>
      <c r="IWG1" s="109"/>
      <c r="IWH1" s="110"/>
      <c r="IWI1" s="109"/>
      <c r="IWJ1" s="109"/>
      <c r="IWK1" s="109"/>
      <c r="IWL1" s="109"/>
      <c r="IWM1" s="109"/>
      <c r="IWN1" s="109"/>
      <c r="IWO1" s="109"/>
      <c r="IWP1" s="109"/>
      <c r="IWQ1" s="109"/>
      <c r="IWR1" s="109"/>
      <c r="IWS1" s="109"/>
      <c r="IWT1" s="110"/>
      <c r="IWU1" s="109"/>
      <c r="IWV1" s="109"/>
      <c r="IWW1" s="110"/>
      <c r="IWX1" s="109"/>
      <c r="IWY1" s="109"/>
      <c r="IWZ1" s="109"/>
      <c r="IXA1" s="109"/>
      <c r="IXB1" s="109"/>
      <c r="IXC1" s="109"/>
      <c r="IXD1" s="109"/>
      <c r="IXE1" s="109"/>
      <c r="IXF1" s="109"/>
      <c r="IXG1" s="109"/>
      <c r="IXH1" s="109"/>
      <c r="IXI1" s="110"/>
      <c r="IXJ1" s="109"/>
      <c r="IXK1" s="109"/>
      <c r="IXL1" s="110"/>
      <c r="IXM1" s="109"/>
      <c r="IXN1" s="109"/>
      <c r="IXO1" s="109"/>
      <c r="IXP1" s="109"/>
      <c r="IXQ1" s="109"/>
      <c r="IXR1" s="109"/>
      <c r="IXS1" s="109"/>
      <c r="IXT1" s="109"/>
      <c r="IXU1" s="109"/>
      <c r="IXV1" s="109"/>
      <c r="IXW1" s="109"/>
      <c r="IXX1" s="110"/>
      <c r="IXY1" s="109"/>
      <c r="IXZ1" s="109"/>
      <c r="IYA1" s="110"/>
      <c r="IYB1" s="109"/>
      <c r="IYC1" s="109"/>
      <c r="IYD1" s="109"/>
      <c r="IYE1" s="109"/>
      <c r="IYF1" s="109"/>
      <c r="IYG1" s="109"/>
      <c r="IYH1" s="109"/>
      <c r="IYI1" s="109"/>
      <c r="IYJ1" s="109"/>
      <c r="IYK1" s="109"/>
      <c r="IYL1" s="109"/>
      <c r="IYM1" s="110"/>
      <c r="IYN1" s="109"/>
      <c r="IYO1" s="109"/>
      <c r="IYP1" s="110"/>
      <c r="IYQ1" s="109"/>
      <c r="IYR1" s="109"/>
      <c r="IYS1" s="109"/>
      <c r="IYT1" s="109"/>
      <c r="IYU1" s="109"/>
      <c r="IYV1" s="109"/>
      <c r="IYW1" s="109"/>
      <c r="IYX1" s="109"/>
      <c r="IYY1" s="109"/>
      <c r="IYZ1" s="109"/>
      <c r="IZA1" s="109"/>
      <c r="IZB1" s="110"/>
      <c r="IZC1" s="109"/>
      <c r="IZD1" s="109"/>
      <c r="IZE1" s="110"/>
      <c r="IZF1" s="109"/>
      <c r="IZG1" s="109"/>
      <c r="IZH1" s="109"/>
      <c r="IZI1" s="109"/>
      <c r="IZJ1" s="109"/>
      <c r="IZK1" s="109"/>
      <c r="IZL1" s="109"/>
      <c r="IZM1" s="109"/>
      <c r="IZN1" s="109"/>
      <c r="IZO1" s="109"/>
      <c r="IZP1" s="109"/>
      <c r="IZQ1" s="110"/>
      <c r="IZR1" s="109"/>
      <c r="IZS1" s="109"/>
      <c r="IZT1" s="110"/>
      <c r="IZU1" s="109"/>
      <c r="IZV1" s="109"/>
      <c r="IZW1" s="109"/>
      <c r="IZX1" s="109"/>
      <c r="IZY1" s="109"/>
      <c r="IZZ1" s="109"/>
      <c r="JAA1" s="109"/>
      <c r="JAB1" s="109"/>
      <c r="JAC1" s="109"/>
      <c r="JAD1" s="109"/>
      <c r="JAE1" s="109"/>
      <c r="JAF1" s="110"/>
      <c r="JAG1" s="109"/>
      <c r="JAH1" s="109"/>
      <c r="JAI1" s="110"/>
      <c r="JAJ1" s="109"/>
      <c r="JAK1" s="109"/>
      <c r="JAL1" s="109"/>
      <c r="JAM1" s="109"/>
      <c r="JAN1" s="109"/>
      <c r="JAO1" s="109"/>
      <c r="JAP1" s="109"/>
      <c r="JAQ1" s="109"/>
      <c r="JAR1" s="109"/>
      <c r="JAS1" s="109"/>
      <c r="JAT1" s="109"/>
      <c r="JAU1" s="110"/>
      <c r="JAV1" s="109"/>
      <c r="JAW1" s="109"/>
      <c r="JAX1" s="110"/>
      <c r="JAY1" s="109"/>
      <c r="JAZ1" s="109"/>
      <c r="JBA1" s="109"/>
      <c r="JBB1" s="109"/>
      <c r="JBC1" s="109"/>
      <c r="JBD1" s="109"/>
      <c r="JBE1" s="109"/>
      <c r="JBF1" s="109"/>
      <c r="JBG1" s="109"/>
      <c r="JBH1" s="109"/>
      <c r="JBI1" s="109"/>
      <c r="JBJ1" s="110"/>
      <c r="JBK1" s="109"/>
      <c r="JBL1" s="109"/>
      <c r="JBM1" s="110"/>
      <c r="JBN1" s="109"/>
      <c r="JBO1" s="109"/>
      <c r="JBP1" s="109"/>
      <c r="JBQ1" s="109"/>
      <c r="JBR1" s="109"/>
      <c r="JBS1" s="109"/>
      <c r="JBT1" s="109"/>
      <c r="JBU1" s="109"/>
      <c r="JBV1" s="109"/>
      <c r="JBW1" s="109"/>
      <c r="JBX1" s="109"/>
      <c r="JBY1" s="110"/>
      <c r="JBZ1" s="109"/>
      <c r="JCA1" s="109"/>
      <c r="JCB1" s="110"/>
      <c r="JCC1" s="109"/>
      <c r="JCD1" s="109"/>
      <c r="JCE1" s="109"/>
      <c r="JCF1" s="109"/>
      <c r="JCG1" s="109"/>
      <c r="JCH1" s="109"/>
      <c r="JCI1" s="109"/>
      <c r="JCJ1" s="109"/>
      <c r="JCK1" s="109"/>
      <c r="JCL1" s="109"/>
      <c r="JCM1" s="109"/>
      <c r="JCN1" s="110"/>
      <c r="JCO1" s="109"/>
      <c r="JCP1" s="109"/>
      <c r="JCQ1" s="110"/>
      <c r="JCR1" s="109"/>
      <c r="JCS1" s="109"/>
      <c r="JCT1" s="109"/>
      <c r="JCU1" s="109"/>
      <c r="JCV1" s="109"/>
      <c r="JCW1" s="109"/>
      <c r="JCX1" s="109"/>
      <c r="JCY1" s="109"/>
      <c r="JCZ1" s="109"/>
      <c r="JDA1" s="109"/>
      <c r="JDB1" s="109"/>
      <c r="JDC1" s="110"/>
      <c r="JDD1" s="109"/>
      <c r="JDE1" s="109"/>
      <c r="JDF1" s="110"/>
      <c r="JDG1" s="109"/>
      <c r="JDH1" s="109"/>
      <c r="JDI1" s="109"/>
      <c r="JDJ1" s="109"/>
      <c r="JDK1" s="109"/>
      <c r="JDL1" s="109"/>
      <c r="JDM1" s="109"/>
      <c r="JDN1" s="109"/>
      <c r="JDO1" s="109"/>
      <c r="JDP1" s="109"/>
      <c r="JDQ1" s="109"/>
      <c r="JDR1" s="110"/>
      <c r="JDS1" s="109"/>
      <c r="JDT1" s="109"/>
      <c r="JDU1" s="110"/>
      <c r="JDV1" s="109"/>
      <c r="JDW1" s="109"/>
      <c r="JDX1" s="109"/>
      <c r="JDY1" s="109"/>
      <c r="JDZ1" s="109"/>
      <c r="JEA1" s="109"/>
      <c r="JEB1" s="109"/>
      <c r="JEC1" s="109"/>
      <c r="JED1" s="109"/>
      <c r="JEE1" s="109"/>
      <c r="JEF1" s="109"/>
      <c r="JEG1" s="110"/>
      <c r="JEH1" s="109"/>
      <c r="JEI1" s="109"/>
      <c r="JEJ1" s="110"/>
      <c r="JEK1" s="109"/>
      <c r="JEL1" s="109"/>
      <c r="JEM1" s="109"/>
      <c r="JEN1" s="109"/>
      <c r="JEO1" s="109"/>
      <c r="JEP1" s="109"/>
      <c r="JEQ1" s="109"/>
      <c r="JER1" s="109"/>
      <c r="JES1" s="109"/>
      <c r="JET1" s="109"/>
      <c r="JEU1" s="109"/>
      <c r="JEV1" s="110"/>
      <c r="JEW1" s="109"/>
      <c r="JEX1" s="109"/>
      <c r="JEY1" s="110"/>
      <c r="JEZ1" s="109"/>
      <c r="JFA1" s="109"/>
      <c r="JFB1" s="109"/>
      <c r="JFC1" s="109"/>
      <c r="JFD1" s="109"/>
      <c r="JFE1" s="109"/>
      <c r="JFF1" s="109"/>
      <c r="JFG1" s="109"/>
      <c r="JFH1" s="109"/>
      <c r="JFI1" s="109"/>
      <c r="JFJ1" s="109"/>
      <c r="JFK1" s="110"/>
      <c r="JFL1" s="109"/>
      <c r="JFM1" s="109"/>
      <c r="JFN1" s="110"/>
      <c r="JFO1" s="109"/>
      <c r="JFP1" s="109"/>
      <c r="JFQ1" s="109"/>
      <c r="JFR1" s="109"/>
      <c r="JFS1" s="109"/>
      <c r="JFT1" s="109"/>
      <c r="JFU1" s="109"/>
      <c r="JFV1" s="109"/>
      <c r="JFW1" s="109"/>
      <c r="JFX1" s="109"/>
      <c r="JFY1" s="109"/>
      <c r="JFZ1" s="110"/>
      <c r="JGA1" s="109"/>
      <c r="JGB1" s="109"/>
      <c r="JGC1" s="110"/>
      <c r="JGD1" s="109"/>
      <c r="JGE1" s="109"/>
      <c r="JGF1" s="109"/>
      <c r="JGG1" s="109"/>
      <c r="JGH1" s="109"/>
      <c r="JGI1" s="109"/>
      <c r="JGJ1" s="109"/>
      <c r="JGK1" s="109"/>
      <c r="JGL1" s="109"/>
      <c r="JGM1" s="109"/>
      <c r="JGN1" s="109"/>
      <c r="JGO1" s="110"/>
      <c r="JGP1" s="109"/>
      <c r="JGQ1" s="109"/>
      <c r="JGR1" s="110"/>
      <c r="JGS1" s="109"/>
      <c r="JGT1" s="109"/>
      <c r="JGU1" s="109"/>
      <c r="JGV1" s="109"/>
      <c r="JGW1" s="109"/>
      <c r="JGX1" s="109"/>
      <c r="JGY1" s="109"/>
      <c r="JGZ1" s="109"/>
      <c r="JHA1" s="109"/>
      <c r="JHB1" s="109"/>
      <c r="JHC1" s="109"/>
      <c r="JHD1" s="110"/>
      <c r="JHE1" s="109"/>
      <c r="JHF1" s="109"/>
      <c r="JHG1" s="110"/>
      <c r="JHH1" s="109"/>
      <c r="JHI1" s="109"/>
      <c r="JHJ1" s="109"/>
      <c r="JHK1" s="109"/>
      <c r="JHL1" s="109"/>
      <c r="JHM1" s="109"/>
      <c r="JHN1" s="109"/>
      <c r="JHO1" s="109"/>
      <c r="JHP1" s="109"/>
      <c r="JHQ1" s="109"/>
      <c r="JHR1" s="109"/>
      <c r="JHS1" s="110"/>
      <c r="JHT1" s="109"/>
      <c r="JHU1" s="109"/>
      <c r="JHV1" s="110"/>
      <c r="JHW1" s="109"/>
      <c r="JHX1" s="109"/>
      <c r="JHY1" s="109"/>
      <c r="JHZ1" s="109"/>
      <c r="JIA1" s="109"/>
      <c r="JIB1" s="109"/>
      <c r="JIC1" s="109"/>
      <c r="JID1" s="109"/>
      <c r="JIE1" s="109"/>
      <c r="JIF1" s="109"/>
      <c r="JIG1" s="109"/>
      <c r="JIH1" s="110"/>
      <c r="JII1" s="109"/>
      <c r="JIJ1" s="109"/>
      <c r="JIK1" s="110"/>
      <c r="JIL1" s="109"/>
      <c r="JIM1" s="109"/>
      <c r="JIN1" s="109"/>
      <c r="JIO1" s="109"/>
      <c r="JIP1" s="109"/>
      <c r="JIQ1" s="109"/>
      <c r="JIR1" s="109"/>
      <c r="JIS1" s="109"/>
      <c r="JIT1" s="109"/>
      <c r="JIU1" s="109"/>
      <c r="JIV1" s="109"/>
      <c r="JIW1" s="110"/>
      <c r="JIX1" s="109"/>
      <c r="JIY1" s="109"/>
      <c r="JIZ1" s="110"/>
      <c r="JJA1" s="109"/>
      <c r="JJB1" s="109"/>
      <c r="JJC1" s="109"/>
      <c r="JJD1" s="109"/>
      <c r="JJE1" s="109"/>
      <c r="JJF1" s="109"/>
      <c r="JJG1" s="109"/>
      <c r="JJH1" s="109"/>
      <c r="JJI1" s="109"/>
      <c r="JJJ1" s="109"/>
      <c r="JJK1" s="109"/>
      <c r="JJL1" s="110"/>
      <c r="JJM1" s="109"/>
      <c r="JJN1" s="109"/>
      <c r="JJO1" s="110"/>
      <c r="JJP1" s="109"/>
      <c r="JJQ1" s="109"/>
      <c r="JJR1" s="109"/>
      <c r="JJS1" s="109"/>
      <c r="JJT1" s="109"/>
      <c r="JJU1" s="109"/>
      <c r="JJV1" s="109"/>
      <c r="JJW1" s="109"/>
      <c r="JJX1" s="109"/>
      <c r="JJY1" s="109"/>
      <c r="JJZ1" s="109"/>
      <c r="JKA1" s="110"/>
      <c r="JKB1" s="109"/>
      <c r="JKC1" s="109"/>
      <c r="JKD1" s="110"/>
      <c r="JKE1" s="109"/>
      <c r="JKF1" s="109"/>
      <c r="JKG1" s="109"/>
      <c r="JKH1" s="109"/>
      <c r="JKI1" s="109"/>
      <c r="JKJ1" s="109"/>
      <c r="JKK1" s="109"/>
      <c r="JKL1" s="109"/>
      <c r="JKM1" s="109"/>
      <c r="JKN1" s="109"/>
      <c r="JKO1" s="109"/>
      <c r="JKP1" s="110"/>
      <c r="JKQ1" s="109"/>
      <c r="JKR1" s="109"/>
      <c r="JKS1" s="110"/>
      <c r="JKT1" s="109"/>
      <c r="JKU1" s="109"/>
      <c r="JKV1" s="109"/>
      <c r="JKW1" s="109"/>
      <c r="JKX1" s="109"/>
      <c r="JKY1" s="109"/>
      <c r="JKZ1" s="109"/>
      <c r="JLA1" s="109"/>
      <c r="JLB1" s="109"/>
      <c r="JLC1" s="109"/>
      <c r="JLD1" s="109"/>
      <c r="JLE1" s="110"/>
      <c r="JLF1" s="109"/>
      <c r="JLG1" s="109"/>
      <c r="JLH1" s="110"/>
      <c r="JLI1" s="109"/>
      <c r="JLJ1" s="109"/>
      <c r="JLK1" s="109"/>
      <c r="JLL1" s="109"/>
      <c r="JLM1" s="109"/>
      <c r="JLN1" s="109"/>
      <c r="JLO1" s="109"/>
      <c r="JLP1" s="109"/>
      <c r="JLQ1" s="109"/>
      <c r="JLR1" s="109"/>
      <c r="JLS1" s="109"/>
      <c r="JLT1" s="110"/>
      <c r="JLU1" s="109"/>
      <c r="JLV1" s="109"/>
      <c r="JLW1" s="110"/>
      <c r="JLX1" s="109"/>
      <c r="JLY1" s="109"/>
      <c r="JLZ1" s="109"/>
      <c r="JMA1" s="109"/>
      <c r="JMB1" s="109"/>
      <c r="JMC1" s="109"/>
      <c r="JMD1" s="109"/>
      <c r="JME1" s="109"/>
      <c r="JMF1" s="109"/>
      <c r="JMG1" s="109"/>
      <c r="JMH1" s="109"/>
      <c r="JMI1" s="110"/>
      <c r="JMJ1" s="109"/>
      <c r="JMK1" s="109"/>
      <c r="JML1" s="110"/>
      <c r="JMM1" s="109"/>
      <c r="JMN1" s="109"/>
      <c r="JMO1" s="109"/>
      <c r="JMP1" s="109"/>
      <c r="JMQ1" s="109"/>
      <c r="JMR1" s="109"/>
      <c r="JMS1" s="109"/>
      <c r="JMT1" s="109"/>
      <c r="JMU1" s="109"/>
      <c r="JMV1" s="109"/>
      <c r="JMW1" s="109"/>
      <c r="JMX1" s="110"/>
      <c r="JMY1" s="109"/>
      <c r="JMZ1" s="109"/>
      <c r="JNA1" s="110"/>
      <c r="JNB1" s="109"/>
      <c r="JNC1" s="109"/>
      <c r="JND1" s="109"/>
      <c r="JNE1" s="109"/>
      <c r="JNF1" s="109"/>
      <c r="JNG1" s="109"/>
      <c r="JNH1" s="109"/>
      <c r="JNI1" s="109"/>
      <c r="JNJ1" s="109"/>
      <c r="JNK1" s="109"/>
      <c r="JNL1" s="109"/>
      <c r="JNM1" s="110"/>
      <c r="JNN1" s="109"/>
      <c r="JNO1" s="109"/>
      <c r="JNP1" s="110"/>
      <c r="JNQ1" s="109"/>
      <c r="JNR1" s="109"/>
      <c r="JNS1" s="109"/>
      <c r="JNT1" s="109"/>
      <c r="JNU1" s="109"/>
      <c r="JNV1" s="109"/>
      <c r="JNW1" s="109"/>
      <c r="JNX1" s="109"/>
      <c r="JNY1" s="109"/>
      <c r="JNZ1" s="109"/>
      <c r="JOA1" s="109"/>
      <c r="JOB1" s="110"/>
      <c r="JOC1" s="109"/>
      <c r="JOD1" s="109"/>
      <c r="JOE1" s="110"/>
      <c r="JOF1" s="109"/>
      <c r="JOG1" s="109"/>
      <c r="JOH1" s="109"/>
      <c r="JOI1" s="109"/>
      <c r="JOJ1" s="109"/>
      <c r="JOK1" s="109"/>
      <c r="JOL1" s="109"/>
      <c r="JOM1" s="109"/>
      <c r="JON1" s="109"/>
      <c r="JOO1" s="109"/>
      <c r="JOP1" s="109"/>
      <c r="JOQ1" s="110"/>
      <c r="JOR1" s="109"/>
      <c r="JOS1" s="109"/>
      <c r="JOT1" s="110"/>
      <c r="JOU1" s="109"/>
      <c r="JOV1" s="109"/>
      <c r="JOW1" s="109"/>
      <c r="JOX1" s="109"/>
      <c r="JOY1" s="109"/>
      <c r="JOZ1" s="109"/>
      <c r="JPA1" s="109"/>
      <c r="JPB1" s="109"/>
      <c r="JPC1" s="109"/>
      <c r="JPD1" s="109"/>
      <c r="JPE1" s="109"/>
      <c r="JPF1" s="110"/>
      <c r="JPG1" s="109"/>
      <c r="JPH1" s="109"/>
      <c r="JPI1" s="110"/>
      <c r="JPJ1" s="109"/>
      <c r="JPK1" s="109"/>
      <c r="JPL1" s="109"/>
      <c r="JPM1" s="109"/>
      <c r="JPN1" s="109"/>
      <c r="JPO1" s="109"/>
      <c r="JPP1" s="109"/>
      <c r="JPQ1" s="109"/>
      <c r="JPR1" s="109"/>
      <c r="JPS1" s="109"/>
      <c r="JPT1" s="109"/>
      <c r="JPU1" s="110"/>
      <c r="JPV1" s="109"/>
      <c r="JPW1" s="109"/>
      <c r="JPX1" s="110"/>
      <c r="JPY1" s="109"/>
      <c r="JPZ1" s="109"/>
      <c r="JQA1" s="109"/>
      <c r="JQB1" s="109"/>
      <c r="JQC1" s="109"/>
      <c r="JQD1" s="109"/>
      <c r="JQE1" s="109"/>
      <c r="JQF1" s="109"/>
      <c r="JQG1" s="109"/>
      <c r="JQH1" s="109"/>
      <c r="JQI1" s="109"/>
      <c r="JQJ1" s="110"/>
      <c r="JQK1" s="109"/>
      <c r="JQL1" s="109"/>
      <c r="JQM1" s="110"/>
      <c r="JQN1" s="109"/>
      <c r="JQO1" s="109"/>
      <c r="JQP1" s="109"/>
      <c r="JQQ1" s="109"/>
      <c r="JQR1" s="109"/>
      <c r="JQS1" s="109"/>
      <c r="JQT1" s="109"/>
      <c r="JQU1" s="109"/>
      <c r="JQV1" s="109"/>
      <c r="JQW1" s="109"/>
      <c r="JQX1" s="109"/>
      <c r="JQY1" s="110"/>
      <c r="JQZ1" s="109"/>
      <c r="JRA1" s="109"/>
      <c r="JRB1" s="110"/>
      <c r="JRC1" s="109"/>
      <c r="JRD1" s="109"/>
      <c r="JRE1" s="109"/>
      <c r="JRF1" s="109"/>
      <c r="JRG1" s="109"/>
      <c r="JRH1" s="109"/>
      <c r="JRI1" s="109"/>
      <c r="JRJ1" s="109"/>
      <c r="JRK1" s="109"/>
      <c r="JRL1" s="109"/>
      <c r="JRM1" s="109"/>
      <c r="JRN1" s="110"/>
      <c r="JRO1" s="109"/>
      <c r="JRP1" s="109"/>
      <c r="JRQ1" s="110"/>
      <c r="JRR1" s="109"/>
      <c r="JRS1" s="109"/>
      <c r="JRT1" s="109"/>
      <c r="JRU1" s="109"/>
      <c r="JRV1" s="109"/>
      <c r="JRW1" s="109"/>
      <c r="JRX1" s="109"/>
      <c r="JRY1" s="109"/>
      <c r="JRZ1" s="109"/>
      <c r="JSA1" s="109"/>
      <c r="JSB1" s="109"/>
      <c r="JSC1" s="110"/>
      <c r="JSD1" s="109"/>
      <c r="JSE1" s="109"/>
      <c r="JSF1" s="110"/>
      <c r="JSG1" s="109"/>
      <c r="JSH1" s="109"/>
      <c r="JSI1" s="109"/>
      <c r="JSJ1" s="109"/>
      <c r="JSK1" s="109"/>
      <c r="JSL1" s="109"/>
      <c r="JSM1" s="109"/>
      <c r="JSN1" s="109"/>
      <c r="JSO1" s="109"/>
      <c r="JSP1" s="109"/>
      <c r="JSQ1" s="109"/>
      <c r="JSR1" s="110"/>
      <c r="JSS1" s="109"/>
      <c r="JST1" s="109"/>
      <c r="JSU1" s="110"/>
      <c r="JSV1" s="109"/>
      <c r="JSW1" s="109"/>
      <c r="JSX1" s="109"/>
      <c r="JSY1" s="109"/>
      <c r="JSZ1" s="109"/>
      <c r="JTA1" s="109"/>
      <c r="JTB1" s="109"/>
      <c r="JTC1" s="109"/>
      <c r="JTD1" s="109"/>
      <c r="JTE1" s="109"/>
      <c r="JTF1" s="109"/>
      <c r="JTG1" s="110"/>
      <c r="JTH1" s="109"/>
      <c r="JTI1" s="109"/>
      <c r="JTJ1" s="110"/>
      <c r="JTK1" s="109"/>
      <c r="JTL1" s="109"/>
      <c r="JTM1" s="109"/>
      <c r="JTN1" s="109"/>
      <c r="JTO1" s="109"/>
      <c r="JTP1" s="109"/>
      <c r="JTQ1" s="109"/>
      <c r="JTR1" s="109"/>
      <c r="JTS1" s="109"/>
      <c r="JTT1" s="109"/>
      <c r="JTU1" s="109"/>
      <c r="JTV1" s="110"/>
      <c r="JTW1" s="109"/>
      <c r="JTX1" s="109"/>
      <c r="JTY1" s="110"/>
      <c r="JTZ1" s="109"/>
      <c r="JUA1" s="109"/>
      <c r="JUB1" s="109"/>
      <c r="JUC1" s="109"/>
      <c r="JUD1" s="109"/>
      <c r="JUE1" s="109"/>
      <c r="JUF1" s="109"/>
      <c r="JUG1" s="109"/>
      <c r="JUH1" s="109"/>
      <c r="JUI1" s="109"/>
      <c r="JUJ1" s="109"/>
      <c r="JUK1" s="110"/>
      <c r="JUL1" s="109"/>
      <c r="JUM1" s="109"/>
      <c r="JUN1" s="110"/>
      <c r="JUO1" s="109"/>
      <c r="JUP1" s="109"/>
      <c r="JUQ1" s="109"/>
      <c r="JUR1" s="109"/>
      <c r="JUS1" s="109"/>
      <c r="JUT1" s="109"/>
      <c r="JUU1" s="109"/>
      <c r="JUV1" s="109"/>
      <c r="JUW1" s="109"/>
      <c r="JUX1" s="109"/>
      <c r="JUY1" s="109"/>
      <c r="JUZ1" s="110"/>
      <c r="JVA1" s="109"/>
      <c r="JVB1" s="109"/>
      <c r="JVC1" s="110"/>
      <c r="JVD1" s="109"/>
      <c r="JVE1" s="109"/>
      <c r="JVF1" s="109"/>
      <c r="JVG1" s="109"/>
      <c r="JVH1" s="109"/>
      <c r="JVI1" s="109"/>
      <c r="JVJ1" s="109"/>
      <c r="JVK1" s="109"/>
      <c r="JVL1" s="109"/>
      <c r="JVM1" s="109"/>
      <c r="JVN1" s="109"/>
      <c r="JVO1" s="110"/>
      <c r="JVP1" s="109"/>
      <c r="JVQ1" s="109"/>
      <c r="JVR1" s="110"/>
      <c r="JVS1" s="109"/>
      <c r="JVT1" s="109"/>
      <c r="JVU1" s="109"/>
      <c r="JVV1" s="109"/>
      <c r="JVW1" s="109"/>
      <c r="JVX1" s="109"/>
      <c r="JVY1" s="109"/>
      <c r="JVZ1" s="109"/>
      <c r="JWA1" s="109"/>
      <c r="JWB1" s="109"/>
      <c r="JWC1" s="109"/>
      <c r="JWD1" s="110"/>
      <c r="JWE1" s="109"/>
      <c r="JWF1" s="109"/>
      <c r="JWG1" s="110"/>
      <c r="JWH1" s="109"/>
      <c r="JWI1" s="109"/>
      <c r="JWJ1" s="109"/>
      <c r="JWK1" s="109"/>
      <c r="JWL1" s="109"/>
      <c r="JWM1" s="109"/>
      <c r="JWN1" s="109"/>
      <c r="JWO1" s="109"/>
      <c r="JWP1" s="109"/>
      <c r="JWQ1" s="109"/>
      <c r="JWR1" s="109"/>
      <c r="JWS1" s="110"/>
      <c r="JWT1" s="109"/>
      <c r="JWU1" s="109"/>
      <c r="JWV1" s="110"/>
      <c r="JWW1" s="109"/>
      <c r="JWX1" s="109"/>
      <c r="JWY1" s="109"/>
      <c r="JWZ1" s="109"/>
      <c r="JXA1" s="109"/>
      <c r="JXB1" s="109"/>
      <c r="JXC1" s="109"/>
      <c r="JXD1" s="109"/>
      <c r="JXE1" s="109"/>
      <c r="JXF1" s="109"/>
      <c r="JXG1" s="109"/>
      <c r="JXH1" s="110"/>
      <c r="JXI1" s="109"/>
      <c r="JXJ1" s="109"/>
      <c r="JXK1" s="110"/>
      <c r="JXL1" s="109"/>
      <c r="JXM1" s="109"/>
      <c r="JXN1" s="109"/>
      <c r="JXO1" s="109"/>
      <c r="JXP1" s="109"/>
      <c r="JXQ1" s="109"/>
      <c r="JXR1" s="109"/>
      <c r="JXS1" s="109"/>
      <c r="JXT1" s="109"/>
      <c r="JXU1" s="109"/>
      <c r="JXV1" s="109"/>
      <c r="JXW1" s="110"/>
      <c r="JXX1" s="109"/>
      <c r="JXY1" s="109"/>
      <c r="JXZ1" s="110"/>
      <c r="JYA1" s="109"/>
      <c r="JYB1" s="109"/>
      <c r="JYC1" s="109"/>
      <c r="JYD1" s="109"/>
      <c r="JYE1" s="109"/>
      <c r="JYF1" s="109"/>
      <c r="JYG1" s="109"/>
      <c r="JYH1" s="109"/>
      <c r="JYI1" s="109"/>
      <c r="JYJ1" s="109"/>
      <c r="JYK1" s="109"/>
      <c r="JYL1" s="110"/>
      <c r="JYM1" s="109"/>
      <c r="JYN1" s="109"/>
      <c r="JYO1" s="110"/>
      <c r="JYP1" s="109"/>
      <c r="JYQ1" s="109"/>
      <c r="JYR1" s="109"/>
      <c r="JYS1" s="109"/>
      <c r="JYT1" s="109"/>
      <c r="JYU1" s="109"/>
      <c r="JYV1" s="109"/>
      <c r="JYW1" s="109"/>
      <c r="JYX1" s="109"/>
      <c r="JYY1" s="109"/>
      <c r="JYZ1" s="109"/>
      <c r="JZA1" s="110"/>
      <c r="JZB1" s="109"/>
      <c r="JZC1" s="109"/>
      <c r="JZD1" s="110"/>
      <c r="JZE1" s="109"/>
      <c r="JZF1" s="109"/>
      <c r="JZG1" s="109"/>
      <c r="JZH1" s="109"/>
      <c r="JZI1" s="109"/>
      <c r="JZJ1" s="109"/>
      <c r="JZK1" s="109"/>
      <c r="JZL1" s="109"/>
      <c r="JZM1" s="109"/>
      <c r="JZN1" s="109"/>
      <c r="JZO1" s="109"/>
      <c r="JZP1" s="110"/>
      <c r="JZQ1" s="109"/>
      <c r="JZR1" s="109"/>
      <c r="JZS1" s="110"/>
      <c r="JZT1" s="109"/>
      <c r="JZU1" s="109"/>
      <c r="JZV1" s="109"/>
      <c r="JZW1" s="109"/>
      <c r="JZX1" s="109"/>
      <c r="JZY1" s="109"/>
      <c r="JZZ1" s="109"/>
      <c r="KAA1" s="109"/>
      <c r="KAB1" s="109"/>
      <c r="KAC1" s="109"/>
      <c r="KAD1" s="109"/>
      <c r="KAE1" s="110"/>
      <c r="KAF1" s="109"/>
      <c r="KAG1" s="109"/>
      <c r="KAH1" s="110"/>
      <c r="KAI1" s="109"/>
      <c r="KAJ1" s="109"/>
      <c r="KAK1" s="109"/>
      <c r="KAL1" s="109"/>
      <c r="KAM1" s="109"/>
      <c r="KAN1" s="109"/>
      <c r="KAO1" s="109"/>
      <c r="KAP1" s="109"/>
      <c r="KAQ1" s="109"/>
      <c r="KAR1" s="109"/>
      <c r="KAS1" s="109"/>
      <c r="KAT1" s="110"/>
      <c r="KAU1" s="109"/>
      <c r="KAV1" s="109"/>
      <c r="KAW1" s="110"/>
      <c r="KAX1" s="109"/>
      <c r="KAY1" s="109"/>
      <c r="KAZ1" s="109"/>
      <c r="KBA1" s="109"/>
      <c r="KBB1" s="109"/>
      <c r="KBC1" s="109"/>
      <c r="KBD1" s="109"/>
      <c r="KBE1" s="109"/>
      <c r="KBF1" s="109"/>
      <c r="KBG1" s="109"/>
      <c r="KBH1" s="109"/>
      <c r="KBI1" s="110"/>
      <c r="KBJ1" s="109"/>
      <c r="KBK1" s="109"/>
      <c r="KBL1" s="110"/>
      <c r="KBM1" s="109"/>
      <c r="KBN1" s="109"/>
      <c r="KBO1" s="109"/>
      <c r="KBP1" s="109"/>
      <c r="KBQ1" s="109"/>
      <c r="KBR1" s="109"/>
      <c r="KBS1" s="109"/>
      <c r="KBT1" s="109"/>
      <c r="KBU1" s="109"/>
      <c r="KBV1" s="109"/>
      <c r="KBW1" s="109"/>
      <c r="KBX1" s="110"/>
      <c r="KBY1" s="109"/>
      <c r="KBZ1" s="109"/>
      <c r="KCA1" s="110"/>
      <c r="KCB1" s="109"/>
      <c r="KCC1" s="109"/>
      <c r="KCD1" s="109"/>
      <c r="KCE1" s="109"/>
      <c r="KCF1" s="109"/>
      <c r="KCG1" s="109"/>
      <c r="KCH1" s="109"/>
      <c r="KCI1" s="109"/>
      <c r="KCJ1" s="109"/>
      <c r="KCK1" s="109"/>
      <c r="KCL1" s="109"/>
      <c r="KCM1" s="110"/>
      <c r="KCN1" s="109"/>
      <c r="KCO1" s="109"/>
      <c r="KCP1" s="110"/>
      <c r="KCQ1" s="109"/>
      <c r="KCR1" s="109"/>
      <c r="KCS1" s="109"/>
      <c r="KCT1" s="109"/>
      <c r="KCU1" s="109"/>
      <c r="KCV1" s="109"/>
      <c r="KCW1" s="109"/>
      <c r="KCX1" s="109"/>
      <c r="KCY1" s="109"/>
      <c r="KCZ1" s="109"/>
      <c r="KDA1" s="109"/>
      <c r="KDB1" s="110"/>
      <c r="KDC1" s="109"/>
      <c r="KDD1" s="109"/>
      <c r="KDE1" s="110"/>
      <c r="KDF1" s="109"/>
      <c r="KDG1" s="109"/>
      <c r="KDH1" s="109"/>
      <c r="KDI1" s="109"/>
      <c r="KDJ1" s="109"/>
      <c r="KDK1" s="109"/>
      <c r="KDL1" s="109"/>
      <c r="KDM1" s="109"/>
      <c r="KDN1" s="109"/>
      <c r="KDO1" s="109"/>
      <c r="KDP1" s="109"/>
      <c r="KDQ1" s="110"/>
      <c r="KDR1" s="109"/>
      <c r="KDS1" s="109"/>
      <c r="KDT1" s="110"/>
      <c r="KDU1" s="109"/>
      <c r="KDV1" s="109"/>
      <c r="KDW1" s="109"/>
      <c r="KDX1" s="109"/>
      <c r="KDY1" s="109"/>
      <c r="KDZ1" s="109"/>
      <c r="KEA1" s="109"/>
      <c r="KEB1" s="109"/>
      <c r="KEC1" s="109"/>
      <c r="KED1" s="109"/>
      <c r="KEE1" s="109"/>
      <c r="KEF1" s="110"/>
      <c r="KEG1" s="109"/>
      <c r="KEH1" s="109"/>
      <c r="KEI1" s="110"/>
      <c r="KEJ1" s="109"/>
      <c r="KEK1" s="109"/>
      <c r="KEL1" s="109"/>
      <c r="KEM1" s="109"/>
      <c r="KEN1" s="109"/>
      <c r="KEO1" s="109"/>
      <c r="KEP1" s="109"/>
      <c r="KEQ1" s="109"/>
      <c r="KER1" s="109"/>
      <c r="KES1" s="109"/>
      <c r="KET1" s="109"/>
      <c r="KEU1" s="110"/>
      <c r="KEV1" s="109"/>
      <c r="KEW1" s="109"/>
      <c r="KEX1" s="110"/>
      <c r="KEY1" s="109"/>
      <c r="KEZ1" s="109"/>
      <c r="KFA1" s="109"/>
      <c r="KFB1" s="109"/>
      <c r="KFC1" s="109"/>
      <c r="KFD1" s="109"/>
      <c r="KFE1" s="109"/>
      <c r="KFF1" s="109"/>
      <c r="KFG1" s="109"/>
      <c r="KFH1" s="109"/>
      <c r="KFI1" s="109"/>
      <c r="KFJ1" s="110"/>
      <c r="KFK1" s="109"/>
      <c r="KFL1" s="109"/>
      <c r="KFM1" s="110"/>
      <c r="KFN1" s="109"/>
      <c r="KFO1" s="109"/>
      <c r="KFP1" s="109"/>
      <c r="KFQ1" s="109"/>
      <c r="KFR1" s="109"/>
      <c r="KFS1" s="109"/>
      <c r="KFT1" s="109"/>
      <c r="KFU1" s="109"/>
      <c r="KFV1" s="109"/>
      <c r="KFW1" s="109"/>
      <c r="KFX1" s="109"/>
      <c r="KFY1" s="110"/>
      <c r="KFZ1" s="109"/>
      <c r="KGA1" s="109"/>
      <c r="KGB1" s="110"/>
      <c r="KGC1" s="109"/>
      <c r="KGD1" s="109"/>
      <c r="KGE1" s="109"/>
      <c r="KGF1" s="109"/>
      <c r="KGG1" s="109"/>
      <c r="KGH1" s="109"/>
      <c r="KGI1" s="109"/>
      <c r="KGJ1" s="109"/>
      <c r="KGK1" s="109"/>
      <c r="KGL1" s="109"/>
      <c r="KGM1" s="109"/>
      <c r="KGN1" s="110"/>
      <c r="KGO1" s="109"/>
      <c r="KGP1" s="109"/>
      <c r="KGQ1" s="110"/>
      <c r="KGR1" s="109"/>
      <c r="KGS1" s="109"/>
      <c r="KGT1" s="109"/>
      <c r="KGU1" s="109"/>
      <c r="KGV1" s="109"/>
      <c r="KGW1" s="109"/>
      <c r="KGX1" s="109"/>
      <c r="KGY1" s="109"/>
      <c r="KGZ1" s="109"/>
      <c r="KHA1" s="109"/>
      <c r="KHB1" s="109"/>
      <c r="KHC1" s="110"/>
      <c r="KHD1" s="109"/>
      <c r="KHE1" s="109"/>
      <c r="KHF1" s="110"/>
      <c r="KHG1" s="109"/>
      <c r="KHH1" s="109"/>
      <c r="KHI1" s="109"/>
      <c r="KHJ1" s="109"/>
      <c r="KHK1" s="109"/>
      <c r="KHL1" s="109"/>
      <c r="KHM1" s="109"/>
      <c r="KHN1" s="109"/>
      <c r="KHO1" s="109"/>
      <c r="KHP1" s="109"/>
      <c r="KHQ1" s="109"/>
      <c r="KHR1" s="110"/>
      <c r="KHS1" s="109"/>
      <c r="KHT1" s="109"/>
      <c r="KHU1" s="110"/>
      <c r="KHV1" s="109"/>
      <c r="KHW1" s="109"/>
      <c r="KHX1" s="109"/>
      <c r="KHY1" s="109"/>
      <c r="KHZ1" s="109"/>
      <c r="KIA1" s="109"/>
      <c r="KIB1" s="109"/>
      <c r="KIC1" s="109"/>
      <c r="KID1" s="109"/>
      <c r="KIE1" s="109"/>
      <c r="KIF1" s="109"/>
      <c r="KIG1" s="110"/>
      <c r="KIH1" s="109"/>
      <c r="KII1" s="109"/>
      <c r="KIJ1" s="110"/>
      <c r="KIK1" s="109"/>
      <c r="KIL1" s="109"/>
      <c r="KIM1" s="109"/>
      <c r="KIN1" s="109"/>
      <c r="KIO1" s="109"/>
      <c r="KIP1" s="109"/>
      <c r="KIQ1" s="109"/>
      <c r="KIR1" s="109"/>
      <c r="KIS1" s="109"/>
      <c r="KIT1" s="109"/>
      <c r="KIU1" s="109"/>
      <c r="KIV1" s="110"/>
      <c r="KIW1" s="109"/>
      <c r="KIX1" s="109"/>
      <c r="KIY1" s="110"/>
      <c r="KIZ1" s="109"/>
      <c r="KJA1" s="109"/>
      <c r="KJB1" s="109"/>
      <c r="KJC1" s="109"/>
      <c r="KJD1" s="109"/>
      <c r="KJE1" s="109"/>
      <c r="KJF1" s="109"/>
      <c r="KJG1" s="109"/>
      <c r="KJH1" s="109"/>
      <c r="KJI1" s="109"/>
      <c r="KJJ1" s="109"/>
      <c r="KJK1" s="110"/>
      <c r="KJL1" s="109"/>
      <c r="KJM1" s="109"/>
      <c r="KJN1" s="110"/>
      <c r="KJO1" s="109"/>
      <c r="KJP1" s="109"/>
      <c r="KJQ1" s="109"/>
      <c r="KJR1" s="109"/>
      <c r="KJS1" s="109"/>
      <c r="KJT1" s="109"/>
      <c r="KJU1" s="109"/>
      <c r="KJV1" s="109"/>
      <c r="KJW1" s="109"/>
      <c r="KJX1" s="109"/>
      <c r="KJY1" s="109"/>
      <c r="KJZ1" s="110"/>
      <c r="KKA1" s="109"/>
      <c r="KKB1" s="109"/>
      <c r="KKC1" s="110"/>
      <c r="KKD1" s="109"/>
      <c r="KKE1" s="109"/>
      <c r="KKF1" s="109"/>
      <c r="KKG1" s="109"/>
      <c r="KKH1" s="109"/>
      <c r="KKI1" s="109"/>
      <c r="KKJ1" s="109"/>
      <c r="KKK1" s="109"/>
      <c r="KKL1" s="109"/>
      <c r="KKM1" s="109"/>
      <c r="KKN1" s="109"/>
      <c r="KKO1" s="110"/>
      <c r="KKP1" s="109"/>
      <c r="KKQ1" s="109"/>
      <c r="KKR1" s="110"/>
      <c r="KKS1" s="109"/>
      <c r="KKT1" s="109"/>
      <c r="KKU1" s="109"/>
      <c r="KKV1" s="109"/>
      <c r="KKW1" s="109"/>
      <c r="KKX1" s="109"/>
      <c r="KKY1" s="109"/>
      <c r="KKZ1" s="109"/>
      <c r="KLA1" s="109"/>
      <c r="KLB1" s="109"/>
      <c r="KLC1" s="109"/>
      <c r="KLD1" s="110"/>
      <c r="KLE1" s="109"/>
      <c r="KLF1" s="109"/>
      <c r="KLG1" s="110"/>
      <c r="KLH1" s="109"/>
      <c r="KLI1" s="109"/>
      <c r="KLJ1" s="109"/>
      <c r="KLK1" s="109"/>
      <c r="KLL1" s="109"/>
      <c r="KLM1" s="109"/>
      <c r="KLN1" s="109"/>
      <c r="KLO1" s="109"/>
      <c r="KLP1" s="109"/>
      <c r="KLQ1" s="109"/>
      <c r="KLR1" s="109"/>
      <c r="KLS1" s="110"/>
      <c r="KLT1" s="109"/>
      <c r="KLU1" s="109"/>
      <c r="KLV1" s="110"/>
      <c r="KLW1" s="109"/>
      <c r="KLX1" s="109"/>
      <c r="KLY1" s="109"/>
      <c r="KLZ1" s="109"/>
      <c r="KMA1" s="109"/>
      <c r="KMB1" s="109"/>
      <c r="KMC1" s="109"/>
      <c r="KMD1" s="109"/>
      <c r="KME1" s="109"/>
      <c r="KMF1" s="109"/>
      <c r="KMG1" s="109"/>
      <c r="KMH1" s="110"/>
      <c r="KMI1" s="109"/>
      <c r="KMJ1" s="109"/>
      <c r="KMK1" s="110"/>
      <c r="KML1" s="109"/>
      <c r="KMM1" s="109"/>
      <c r="KMN1" s="109"/>
      <c r="KMO1" s="109"/>
      <c r="KMP1" s="109"/>
      <c r="KMQ1" s="109"/>
      <c r="KMR1" s="109"/>
      <c r="KMS1" s="109"/>
      <c r="KMT1" s="109"/>
      <c r="KMU1" s="109"/>
      <c r="KMV1" s="109"/>
      <c r="KMW1" s="110"/>
      <c r="KMX1" s="109"/>
      <c r="KMY1" s="109"/>
      <c r="KMZ1" s="110"/>
      <c r="KNA1" s="109"/>
      <c r="KNB1" s="109"/>
      <c r="KNC1" s="109"/>
      <c r="KND1" s="109"/>
      <c r="KNE1" s="109"/>
      <c r="KNF1" s="109"/>
      <c r="KNG1" s="109"/>
      <c r="KNH1" s="109"/>
      <c r="KNI1" s="109"/>
      <c r="KNJ1" s="109"/>
      <c r="KNK1" s="109"/>
      <c r="KNL1" s="110"/>
      <c r="KNM1" s="109"/>
      <c r="KNN1" s="109"/>
      <c r="KNO1" s="110"/>
      <c r="KNP1" s="109"/>
      <c r="KNQ1" s="109"/>
      <c r="KNR1" s="109"/>
      <c r="KNS1" s="109"/>
      <c r="KNT1" s="109"/>
      <c r="KNU1" s="109"/>
      <c r="KNV1" s="109"/>
      <c r="KNW1" s="109"/>
      <c r="KNX1" s="109"/>
      <c r="KNY1" s="109"/>
      <c r="KNZ1" s="109"/>
      <c r="KOA1" s="110"/>
      <c r="KOB1" s="109"/>
      <c r="KOC1" s="109"/>
      <c r="KOD1" s="110"/>
      <c r="KOE1" s="109"/>
      <c r="KOF1" s="109"/>
      <c r="KOG1" s="109"/>
      <c r="KOH1" s="109"/>
      <c r="KOI1" s="109"/>
      <c r="KOJ1" s="109"/>
      <c r="KOK1" s="109"/>
      <c r="KOL1" s="109"/>
      <c r="KOM1" s="109"/>
      <c r="KON1" s="109"/>
      <c r="KOO1" s="109"/>
      <c r="KOP1" s="110"/>
      <c r="KOQ1" s="109"/>
      <c r="KOR1" s="109"/>
      <c r="KOS1" s="110"/>
      <c r="KOT1" s="109"/>
      <c r="KOU1" s="109"/>
      <c r="KOV1" s="109"/>
      <c r="KOW1" s="109"/>
      <c r="KOX1" s="109"/>
      <c r="KOY1" s="109"/>
      <c r="KOZ1" s="109"/>
      <c r="KPA1" s="109"/>
      <c r="KPB1" s="109"/>
      <c r="KPC1" s="109"/>
      <c r="KPD1" s="109"/>
      <c r="KPE1" s="110"/>
      <c r="KPF1" s="109"/>
      <c r="KPG1" s="109"/>
      <c r="KPH1" s="110"/>
      <c r="KPI1" s="109"/>
      <c r="KPJ1" s="109"/>
      <c r="KPK1" s="109"/>
      <c r="KPL1" s="109"/>
      <c r="KPM1" s="109"/>
      <c r="KPN1" s="109"/>
      <c r="KPO1" s="109"/>
      <c r="KPP1" s="109"/>
      <c r="KPQ1" s="109"/>
      <c r="KPR1" s="109"/>
      <c r="KPS1" s="109"/>
      <c r="KPT1" s="110"/>
      <c r="KPU1" s="109"/>
      <c r="KPV1" s="109"/>
      <c r="KPW1" s="110"/>
      <c r="KPX1" s="109"/>
      <c r="KPY1" s="109"/>
      <c r="KPZ1" s="109"/>
      <c r="KQA1" s="109"/>
      <c r="KQB1" s="109"/>
      <c r="KQC1" s="109"/>
      <c r="KQD1" s="109"/>
      <c r="KQE1" s="109"/>
      <c r="KQF1" s="109"/>
      <c r="KQG1" s="109"/>
      <c r="KQH1" s="109"/>
      <c r="KQI1" s="110"/>
      <c r="KQJ1" s="109"/>
      <c r="KQK1" s="109"/>
      <c r="KQL1" s="110"/>
      <c r="KQM1" s="109"/>
      <c r="KQN1" s="109"/>
      <c r="KQO1" s="109"/>
      <c r="KQP1" s="109"/>
      <c r="KQQ1" s="109"/>
      <c r="KQR1" s="109"/>
      <c r="KQS1" s="109"/>
      <c r="KQT1" s="109"/>
      <c r="KQU1" s="109"/>
      <c r="KQV1" s="109"/>
      <c r="KQW1" s="109"/>
      <c r="KQX1" s="110"/>
      <c r="KQY1" s="109"/>
      <c r="KQZ1" s="109"/>
      <c r="KRA1" s="110"/>
      <c r="KRB1" s="109"/>
      <c r="KRC1" s="109"/>
      <c r="KRD1" s="109"/>
      <c r="KRE1" s="109"/>
      <c r="KRF1" s="109"/>
      <c r="KRG1" s="109"/>
      <c r="KRH1" s="109"/>
      <c r="KRI1" s="109"/>
      <c r="KRJ1" s="109"/>
      <c r="KRK1" s="109"/>
      <c r="KRL1" s="109"/>
      <c r="KRM1" s="110"/>
      <c r="KRN1" s="109"/>
      <c r="KRO1" s="109"/>
      <c r="KRP1" s="110"/>
      <c r="KRQ1" s="109"/>
      <c r="KRR1" s="109"/>
      <c r="KRS1" s="109"/>
      <c r="KRT1" s="109"/>
      <c r="KRU1" s="109"/>
      <c r="KRV1" s="109"/>
      <c r="KRW1" s="109"/>
      <c r="KRX1" s="109"/>
      <c r="KRY1" s="109"/>
      <c r="KRZ1" s="109"/>
      <c r="KSA1" s="109"/>
      <c r="KSB1" s="110"/>
      <c r="KSC1" s="109"/>
      <c r="KSD1" s="109"/>
      <c r="KSE1" s="110"/>
      <c r="KSF1" s="109"/>
      <c r="KSG1" s="109"/>
      <c r="KSH1" s="109"/>
      <c r="KSI1" s="109"/>
      <c r="KSJ1" s="109"/>
      <c r="KSK1" s="109"/>
      <c r="KSL1" s="109"/>
      <c r="KSM1" s="109"/>
      <c r="KSN1" s="109"/>
      <c r="KSO1" s="109"/>
      <c r="KSP1" s="109"/>
      <c r="KSQ1" s="110"/>
      <c r="KSR1" s="109"/>
      <c r="KSS1" s="109"/>
      <c r="KST1" s="110"/>
      <c r="KSU1" s="109"/>
      <c r="KSV1" s="109"/>
      <c r="KSW1" s="109"/>
      <c r="KSX1" s="109"/>
      <c r="KSY1" s="109"/>
      <c r="KSZ1" s="109"/>
      <c r="KTA1" s="109"/>
      <c r="KTB1" s="109"/>
      <c r="KTC1" s="109"/>
      <c r="KTD1" s="109"/>
      <c r="KTE1" s="109"/>
      <c r="KTF1" s="110"/>
      <c r="KTG1" s="109"/>
      <c r="KTH1" s="109"/>
      <c r="KTI1" s="110"/>
      <c r="KTJ1" s="109"/>
      <c r="KTK1" s="109"/>
      <c r="KTL1" s="109"/>
      <c r="KTM1" s="109"/>
      <c r="KTN1" s="109"/>
      <c r="KTO1" s="109"/>
      <c r="KTP1" s="109"/>
      <c r="KTQ1" s="109"/>
      <c r="KTR1" s="109"/>
      <c r="KTS1" s="109"/>
      <c r="KTT1" s="109"/>
      <c r="KTU1" s="110"/>
      <c r="KTV1" s="109"/>
      <c r="KTW1" s="109"/>
      <c r="KTX1" s="110"/>
      <c r="KTY1" s="109"/>
      <c r="KTZ1" s="109"/>
      <c r="KUA1" s="109"/>
      <c r="KUB1" s="109"/>
      <c r="KUC1" s="109"/>
      <c r="KUD1" s="109"/>
      <c r="KUE1" s="109"/>
      <c r="KUF1" s="109"/>
      <c r="KUG1" s="109"/>
      <c r="KUH1" s="109"/>
      <c r="KUI1" s="109"/>
      <c r="KUJ1" s="110"/>
      <c r="KUK1" s="109"/>
      <c r="KUL1" s="109"/>
      <c r="KUM1" s="110"/>
      <c r="KUN1" s="109"/>
      <c r="KUO1" s="109"/>
      <c r="KUP1" s="109"/>
      <c r="KUQ1" s="109"/>
      <c r="KUR1" s="109"/>
      <c r="KUS1" s="109"/>
      <c r="KUT1" s="109"/>
      <c r="KUU1" s="109"/>
      <c r="KUV1" s="109"/>
      <c r="KUW1" s="109"/>
      <c r="KUX1" s="109"/>
      <c r="KUY1" s="110"/>
      <c r="KUZ1" s="109"/>
      <c r="KVA1" s="109"/>
      <c r="KVB1" s="110"/>
      <c r="KVC1" s="109"/>
      <c r="KVD1" s="109"/>
      <c r="KVE1" s="109"/>
      <c r="KVF1" s="109"/>
      <c r="KVG1" s="109"/>
      <c r="KVH1" s="109"/>
      <c r="KVI1" s="109"/>
      <c r="KVJ1" s="109"/>
      <c r="KVK1" s="109"/>
      <c r="KVL1" s="109"/>
      <c r="KVM1" s="109"/>
      <c r="KVN1" s="110"/>
      <c r="KVO1" s="109"/>
      <c r="KVP1" s="109"/>
      <c r="KVQ1" s="110"/>
      <c r="KVR1" s="109"/>
      <c r="KVS1" s="109"/>
      <c r="KVT1" s="109"/>
      <c r="KVU1" s="109"/>
      <c r="KVV1" s="109"/>
      <c r="KVW1" s="109"/>
      <c r="KVX1" s="109"/>
      <c r="KVY1" s="109"/>
      <c r="KVZ1" s="109"/>
      <c r="KWA1" s="109"/>
      <c r="KWB1" s="109"/>
      <c r="KWC1" s="110"/>
      <c r="KWD1" s="109"/>
      <c r="KWE1" s="109"/>
      <c r="KWF1" s="110"/>
      <c r="KWG1" s="109"/>
      <c r="KWH1" s="109"/>
      <c r="KWI1" s="109"/>
      <c r="KWJ1" s="109"/>
      <c r="KWK1" s="109"/>
      <c r="KWL1" s="109"/>
      <c r="KWM1" s="109"/>
      <c r="KWN1" s="109"/>
      <c r="KWO1" s="109"/>
      <c r="KWP1" s="109"/>
      <c r="KWQ1" s="109"/>
      <c r="KWR1" s="110"/>
      <c r="KWS1" s="109"/>
      <c r="KWT1" s="109"/>
      <c r="KWU1" s="110"/>
      <c r="KWV1" s="109"/>
      <c r="KWW1" s="109"/>
      <c r="KWX1" s="109"/>
      <c r="KWY1" s="109"/>
      <c r="KWZ1" s="109"/>
      <c r="KXA1" s="109"/>
      <c r="KXB1" s="109"/>
      <c r="KXC1" s="109"/>
      <c r="KXD1" s="109"/>
      <c r="KXE1" s="109"/>
      <c r="KXF1" s="109"/>
      <c r="KXG1" s="110"/>
      <c r="KXH1" s="109"/>
      <c r="KXI1" s="109"/>
      <c r="KXJ1" s="110"/>
      <c r="KXK1" s="109"/>
      <c r="KXL1" s="109"/>
      <c r="KXM1" s="109"/>
      <c r="KXN1" s="109"/>
      <c r="KXO1" s="109"/>
      <c r="KXP1" s="109"/>
      <c r="KXQ1" s="109"/>
      <c r="KXR1" s="109"/>
      <c r="KXS1" s="109"/>
      <c r="KXT1" s="109"/>
      <c r="KXU1" s="109"/>
      <c r="KXV1" s="110"/>
      <c r="KXW1" s="109"/>
      <c r="KXX1" s="109"/>
      <c r="KXY1" s="110"/>
      <c r="KXZ1" s="109"/>
      <c r="KYA1" s="109"/>
      <c r="KYB1" s="109"/>
      <c r="KYC1" s="109"/>
      <c r="KYD1" s="109"/>
      <c r="KYE1" s="109"/>
      <c r="KYF1" s="109"/>
      <c r="KYG1" s="109"/>
      <c r="KYH1" s="109"/>
      <c r="KYI1" s="109"/>
      <c r="KYJ1" s="109"/>
      <c r="KYK1" s="110"/>
      <c r="KYL1" s="109"/>
      <c r="KYM1" s="109"/>
      <c r="KYN1" s="110"/>
      <c r="KYO1" s="109"/>
      <c r="KYP1" s="109"/>
      <c r="KYQ1" s="109"/>
      <c r="KYR1" s="109"/>
      <c r="KYS1" s="109"/>
      <c r="KYT1" s="109"/>
      <c r="KYU1" s="109"/>
      <c r="KYV1" s="109"/>
      <c r="KYW1" s="109"/>
      <c r="KYX1" s="109"/>
      <c r="KYY1" s="109"/>
      <c r="KYZ1" s="110"/>
      <c r="KZA1" s="109"/>
      <c r="KZB1" s="109"/>
      <c r="KZC1" s="110"/>
      <c r="KZD1" s="109"/>
      <c r="KZE1" s="109"/>
      <c r="KZF1" s="109"/>
      <c r="KZG1" s="109"/>
      <c r="KZH1" s="109"/>
      <c r="KZI1" s="109"/>
      <c r="KZJ1" s="109"/>
      <c r="KZK1" s="109"/>
      <c r="KZL1" s="109"/>
      <c r="KZM1" s="109"/>
      <c r="KZN1" s="109"/>
      <c r="KZO1" s="110"/>
      <c r="KZP1" s="109"/>
      <c r="KZQ1" s="109"/>
      <c r="KZR1" s="110"/>
      <c r="KZS1" s="109"/>
      <c r="KZT1" s="109"/>
      <c r="KZU1" s="109"/>
      <c r="KZV1" s="109"/>
      <c r="KZW1" s="109"/>
      <c r="KZX1" s="109"/>
      <c r="KZY1" s="109"/>
      <c r="KZZ1" s="109"/>
      <c r="LAA1" s="109"/>
      <c r="LAB1" s="109"/>
      <c r="LAC1" s="109"/>
      <c r="LAD1" s="110"/>
      <c r="LAE1" s="109"/>
      <c r="LAF1" s="109"/>
      <c r="LAG1" s="110"/>
      <c r="LAH1" s="109"/>
      <c r="LAI1" s="109"/>
      <c r="LAJ1" s="109"/>
      <c r="LAK1" s="109"/>
      <c r="LAL1" s="109"/>
      <c r="LAM1" s="109"/>
      <c r="LAN1" s="109"/>
      <c r="LAO1" s="109"/>
      <c r="LAP1" s="109"/>
      <c r="LAQ1" s="109"/>
      <c r="LAR1" s="109"/>
      <c r="LAS1" s="110"/>
      <c r="LAT1" s="109"/>
      <c r="LAU1" s="109"/>
      <c r="LAV1" s="110"/>
      <c r="LAW1" s="109"/>
      <c r="LAX1" s="109"/>
      <c r="LAY1" s="109"/>
      <c r="LAZ1" s="109"/>
      <c r="LBA1" s="109"/>
      <c r="LBB1" s="109"/>
      <c r="LBC1" s="109"/>
      <c r="LBD1" s="109"/>
      <c r="LBE1" s="109"/>
      <c r="LBF1" s="109"/>
      <c r="LBG1" s="109"/>
      <c r="LBH1" s="110"/>
      <c r="LBI1" s="109"/>
      <c r="LBJ1" s="109"/>
      <c r="LBK1" s="110"/>
      <c r="LBL1" s="109"/>
      <c r="LBM1" s="109"/>
      <c r="LBN1" s="109"/>
      <c r="LBO1" s="109"/>
      <c r="LBP1" s="109"/>
      <c r="LBQ1" s="109"/>
      <c r="LBR1" s="109"/>
      <c r="LBS1" s="109"/>
      <c r="LBT1" s="109"/>
      <c r="LBU1" s="109"/>
      <c r="LBV1" s="109"/>
      <c r="LBW1" s="110"/>
      <c r="LBX1" s="109"/>
      <c r="LBY1" s="109"/>
      <c r="LBZ1" s="110"/>
      <c r="LCA1" s="109"/>
      <c r="LCB1" s="109"/>
      <c r="LCC1" s="109"/>
      <c r="LCD1" s="109"/>
      <c r="LCE1" s="109"/>
      <c r="LCF1" s="109"/>
      <c r="LCG1" s="109"/>
      <c r="LCH1" s="109"/>
      <c r="LCI1" s="109"/>
      <c r="LCJ1" s="109"/>
      <c r="LCK1" s="109"/>
      <c r="LCL1" s="110"/>
      <c r="LCM1" s="109"/>
      <c r="LCN1" s="109"/>
      <c r="LCO1" s="110"/>
      <c r="LCP1" s="109"/>
      <c r="LCQ1" s="109"/>
      <c r="LCR1" s="109"/>
      <c r="LCS1" s="109"/>
      <c r="LCT1" s="109"/>
      <c r="LCU1" s="109"/>
      <c r="LCV1" s="109"/>
      <c r="LCW1" s="109"/>
      <c r="LCX1" s="109"/>
      <c r="LCY1" s="109"/>
      <c r="LCZ1" s="109"/>
      <c r="LDA1" s="110"/>
      <c r="LDB1" s="109"/>
      <c r="LDC1" s="109"/>
      <c r="LDD1" s="110"/>
      <c r="LDE1" s="109"/>
      <c r="LDF1" s="109"/>
      <c r="LDG1" s="109"/>
      <c r="LDH1" s="109"/>
      <c r="LDI1" s="109"/>
      <c r="LDJ1" s="109"/>
      <c r="LDK1" s="109"/>
      <c r="LDL1" s="109"/>
      <c r="LDM1" s="109"/>
      <c r="LDN1" s="109"/>
      <c r="LDO1" s="109"/>
      <c r="LDP1" s="110"/>
      <c r="LDQ1" s="109"/>
      <c r="LDR1" s="109"/>
      <c r="LDS1" s="110"/>
      <c r="LDT1" s="109"/>
      <c r="LDU1" s="109"/>
      <c r="LDV1" s="109"/>
      <c r="LDW1" s="109"/>
      <c r="LDX1" s="109"/>
      <c r="LDY1" s="109"/>
      <c r="LDZ1" s="109"/>
      <c r="LEA1" s="109"/>
      <c r="LEB1" s="109"/>
      <c r="LEC1" s="109"/>
      <c r="LED1" s="109"/>
      <c r="LEE1" s="110"/>
      <c r="LEF1" s="109"/>
      <c r="LEG1" s="109"/>
      <c r="LEH1" s="110"/>
      <c r="LEI1" s="109"/>
      <c r="LEJ1" s="109"/>
      <c r="LEK1" s="109"/>
      <c r="LEL1" s="109"/>
      <c r="LEM1" s="109"/>
      <c r="LEN1" s="109"/>
      <c r="LEO1" s="109"/>
      <c r="LEP1" s="109"/>
      <c r="LEQ1" s="109"/>
      <c r="LER1" s="109"/>
      <c r="LES1" s="109"/>
      <c r="LET1" s="110"/>
      <c r="LEU1" s="109"/>
      <c r="LEV1" s="109"/>
      <c r="LEW1" s="110"/>
      <c r="LEX1" s="109"/>
      <c r="LEY1" s="109"/>
      <c r="LEZ1" s="109"/>
      <c r="LFA1" s="109"/>
      <c r="LFB1" s="109"/>
      <c r="LFC1" s="109"/>
      <c r="LFD1" s="109"/>
      <c r="LFE1" s="109"/>
      <c r="LFF1" s="109"/>
      <c r="LFG1" s="109"/>
      <c r="LFH1" s="109"/>
      <c r="LFI1" s="110"/>
      <c r="LFJ1" s="109"/>
      <c r="LFK1" s="109"/>
      <c r="LFL1" s="110"/>
      <c r="LFM1" s="109"/>
      <c r="LFN1" s="109"/>
      <c r="LFO1" s="109"/>
      <c r="LFP1" s="109"/>
      <c r="LFQ1" s="109"/>
      <c r="LFR1" s="109"/>
      <c r="LFS1" s="109"/>
      <c r="LFT1" s="109"/>
      <c r="LFU1" s="109"/>
      <c r="LFV1" s="109"/>
      <c r="LFW1" s="109"/>
      <c r="LFX1" s="110"/>
      <c r="LFY1" s="109"/>
      <c r="LFZ1" s="109"/>
      <c r="LGA1" s="110"/>
      <c r="LGB1" s="109"/>
      <c r="LGC1" s="109"/>
      <c r="LGD1" s="109"/>
      <c r="LGE1" s="109"/>
      <c r="LGF1" s="109"/>
      <c r="LGG1" s="109"/>
      <c r="LGH1" s="109"/>
      <c r="LGI1" s="109"/>
      <c r="LGJ1" s="109"/>
      <c r="LGK1" s="109"/>
      <c r="LGL1" s="109"/>
      <c r="LGM1" s="110"/>
      <c r="LGN1" s="109"/>
      <c r="LGO1" s="109"/>
      <c r="LGP1" s="110"/>
      <c r="LGQ1" s="109"/>
      <c r="LGR1" s="109"/>
      <c r="LGS1" s="109"/>
      <c r="LGT1" s="109"/>
      <c r="LGU1" s="109"/>
      <c r="LGV1" s="109"/>
      <c r="LGW1" s="109"/>
      <c r="LGX1" s="109"/>
      <c r="LGY1" s="109"/>
      <c r="LGZ1" s="109"/>
      <c r="LHA1" s="109"/>
      <c r="LHB1" s="110"/>
      <c r="LHC1" s="109"/>
      <c r="LHD1" s="109"/>
      <c r="LHE1" s="110"/>
      <c r="LHF1" s="109"/>
      <c r="LHG1" s="109"/>
      <c r="LHH1" s="109"/>
      <c r="LHI1" s="109"/>
      <c r="LHJ1" s="109"/>
      <c r="LHK1" s="109"/>
      <c r="LHL1" s="109"/>
      <c r="LHM1" s="109"/>
      <c r="LHN1" s="109"/>
      <c r="LHO1" s="109"/>
      <c r="LHP1" s="109"/>
      <c r="LHQ1" s="110"/>
      <c r="LHR1" s="109"/>
      <c r="LHS1" s="109"/>
      <c r="LHT1" s="110"/>
      <c r="LHU1" s="109"/>
      <c r="LHV1" s="109"/>
      <c r="LHW1" s="109"/>
      <c r="LHX1" s="109"/>
      <c r="LHY1" s="109"/>
      <c r="LHZ1" s="109"/>
      <c r="LIA1" s="109"/>
      <c r="LIB1" s="109"/>
      <c r="LIC1" s="109"/>
      <c r="LID1" s="109"/>
      <c r="LIE1" s="109"/>
      <c r="LIF1" s="110"/>
      <c r="LIG1" s="109"/>
      <c r="LIH1" s="109"/>
      <c r="LII1" s="110"/>
      <c r="LIJ1" s="109"/>
      <c r="LIK1" s="109"/>
      <c r="LIL1" s="109"/>
      <c r="LIM1" s="109"/>
      <c r="LIN1" s="109"/>
      <c r="LIO1" s="109"/>
      <c r="LIP1" s="109"/>
      <c r="LIQ1" s="109"/>
      <c r="LIR1" s="109"/>
      <c r="LIS1" s="109"/>
      <c r="LIT1" s="109"/>
      <c r="LIU1" s="110"/>
      <c r="LIV1" s="109"/>
      <c r="LIW1" s="109"/>
      <c r="LIX1" s="110"/>
      <c r="LIY1" s="109"/>
      <c r="LIZ1" s="109"/>
      <c r="LJA1" s="109"/>
      <c r="LJB1" s="109"/>
      <c r="LJC1" s="109"/>
      <c r="LJD1" s="109"/>
      <c r="LJE1" s="109"/>
      <c r="LJF1" s="109"/>
      <c r="LJG1" s="109"/>
      <c r="LJH1" s="109"/>
      <c r="LJI1" s="109"/>
      <c r="LJJ1" s="110"/>
      <c r="LJK1" s="109"/>
      <c r="LJL1" s="109"/>
      <c r="LJM1" s="110"/>
      <c r="LJN1" s="109"/>
      <c r="LJO1" s="109"/>
      <c r="LJP1" s="109"/>
      <c r="LJQ1" s="109"/>
      <c r="LJR1" s="109"/>
      <c r="LJS1" s="109"/>
      <c r="LJT1" s="109"/>
      <c r="LJU1" s="109"/>
      <c r="LJV1" s="109"/>
      <c r="LJW1" s="109"/>
      <c r="LJX1" s="109"/>
      <c r="LJY1" s="110"/>
      <c r="LJZ1" s="109"/>
      <c r="LKA1" s="109"/>
      <c r="LKB1" s="110"/>
      <c r="LKC1" s="109"/>
      <c r="LKD1" s="109"/>
      <c r="LKE1" s="109"/>
      <c r="LKF1" s="109"/>
      <c r="LKG1" s="109"/>
      <c r="LKH1" s="109"/>
      <c r="LKI1" s="109"/>
      <c r="LKJ1" s="109"/>
      <c r="LKK1" s="109"/>
      <c r="LKL1" s="109"/>
      <c r="LKM1" s="109"/>
      <c r="LKN1" s="110"/>
      <c r="LKO1" s="109"/>
      <c r="LKP1" s="109"/>
      <c r="LKQ1" s="110"/>
      <c r="LKR1" s="109"/>
      <c r="LKS1" s="109"/>
      <c r="LKT1" s="109"/>
      <c r="LKU1" s="109"/>
      <c r="LKV1" s="109"/>
      <c r="LKW1" s="109"/>
      <c r="LKX1" s="109"/>
      <c r="LKY1" s="109"/>
      <c r="LKZ1" s="109"/>
      <c r="LLA1" s="109"/>
      <c r="LLB1" s="109"/>
      <c r="LLC1" s="110"/>
      <c r="LLD1" s="109"/>
      <c r="LLE1" s="109"/>
      <c r="LLF1" s="110"/>
      <c r="LLG1" s="109"/>
      <c r="LLH1" s="109"/>
      <c r="LLI1" s="109"/>
      <c r="LLJ1" s="109"/>
      <c r="LLK1" s="109"/>
      <c r="LLL1" s="109"/>
      <c r="LLM1" s="109"/>
      <c r="LLN1" s="109"/>
      <c r="LLO1" s="109"/>
      <c r="LLP1" s="109"/>
      <c r="LLQ1" s="109"/>
      <c r="LLR1" s="110"/>
      <c r="LLS1" s="109"/>
      <c r="LLT1" s="109"/>
      <c r="LLU1" s="110"/>
      <c r="LLV1" s="109"/>
      <c r="LLW1" s="109"/>
      <c r="LLX1" s="109"/>
      <c r="LLY1" s="109"/>
      <c r="LLZ1" s="109"/>
      <c r="LMA1" s="109"/>
      <c r="LMB1" s="109"/>
      <c r="LMC1" s="109"/>
      <c r="LMD1" s="109"/>
      <c r="LME1" s="109"/>
      <c r="LMF1" s="109"/>
      <c r="LMG1" s="110"/>
      <c r="LMH1" s="109"/>
      <c r="LMI1" s="109"/>
      <c r="LMJ1" s="110"/>
      <c r="LMK1" s="109"/>
      <c r="LML1" s="109"/>
      <c r="LMM1" s="109"/>
      <c r="LMN1" s="109"/>
      <c r="LMO1" s="109"/>
      <c r="LMP1" s="109"/>
      <c r="LMQ1" s="109"/>
      <c r="LMR1" s="109"/>
      <c r="LMS1" s="109"/>
      <c r="LMT1" s="109"/>
      <c r="LMU1" s="109"/>
      <c r="LMV1" s="110"/>
      <c r="LMW1" s="109"/>
      <c r="LMX1" s="109"/>
      <c r="LMY1" s="110"/>
      <c r="LMZ1" s="109"/>
      <c r="LNA1" s="109"/>
      <c r="LNB1" s="109"/>
      <c r="LNC1" s="109"/>
      <c r="LND1" s="109"/>
      <c r="LNE1" s="109"/>
      <c r="LNF1" s="109"/>
      <c r="LNG1" s="109"/>
      <c r="LNH1" s="109"/>
      <c r="LNI1" s="109"/>
      <c r="LNJ1" s="109"/>
      <c r="LNK1" s="110"/>
      <c r="LNL1" s="109"/>
      <c r="LNM1" s="109"/>
      <c r="LNN1" s="110"/>
      <c r="LNO1" s="109"/>
      <c r="LNP1" s="109"/>
      <c r="LNQ1" s="109"/>
      <c r="LNR1" s="109"/>
      <c r="LNS1" s="109"/>
      <c r="LNT1" s="109"/>
      <c r="LNU1" s="109"/>
      <c r="LNV1" s="109"/>
      <c r="LNW1" s="109"/>
      <c r="LNX1" s="109"/>
      <c r="LNY1" s="109"/>
      <c r="LNZ1" s="110"/>
      <c r="LOA1" s="109"/>
      <c r="LOB1" s="109"/>
      <c r="LOC1" s="110"/>
      <c r="LOD1" s="109"/>
      <c r="LOE1" s="109"/>
      <c r="LOF1" s="109"/>
      <c r="LOG1" s="109"/>
      <c r="LOH1" s="109"/>
      <c r="LOI1" s="109"/>
      <c r="LOJ1" s="109"/>
      <c r="LOK1" s="109"/>
      <c r="LOL1" s="109"/>
      <c r="LOM1" s="109"/>
      <c r="LON1" s="109"/>
      <c r="LOO1" s="110"/>
      <c r="LOP1" s="109"/>
      <c r="LOQ1" s="109"/>
      <c r="LOR1" s="110"/>
      <c r="LOS1" s="109"/>
      <c r="LOT1" s="109"/>
      <c r="LOU1" s="109"/>
      <c r="LOV1" s="109"/>
      <c r="LOW1" s="109"/>
      <c r="LOX1" s="109"/>
      <c r="LOY1" s="109"/>
      <c r="LOZ1" s="109"/>
      <c r="LPA1" s="109"/>
      <c r="LPB1" s="109"/>
      <c r="LPC1" s="109"/>
      <c r="LPD1" s="110"/>
      <c r="LPE1" s="109"/>
      <c r="LPF1" s="109"/>
      <c r="LPG1" s="110"/>
      <c r="LPH1" s="109"/>
      <c r="LPI1" s="109"/>
      <c r="LPJ1" s="109"/>
      <c r="LPK1" s="109"/>
      <c r="LPL1" s="109"/>
      <c r="LPM1" s="109"/>
      <c r="LPN1" s="109"/>
      <c r="LPO1" s="109"/>
      <c r="LPP1" s="109"/>
      <c r="LPQ1" s="109"/>
      <c r="LPR1" s="109"/>
      <c r="LPS1" s="110"/>
      <c r="LPT1" s="109"/>
      <c r="LPU1" s="109"/>
      <c r="LPV1" s="110"/>
      <c r="LPW1" s="109"/>
      <c r="LPX1" s="109"/>
      <c r="LPY1" s="109"/>
      <c r="LPZ1" s="109"/>
      <c r="LQA1" s="109"/>
      <c r="LQB1" s="109"/>
      <c r="LQC1" s="109"/>
      <c r="LQD1" s="109"/>
      <c r="LQE1" s="109"/>
      <c r="LQF1" s="109"/>
      <c r="LQG1" s="109"/>
      <c r="LQH1" s="110"/>
      <c r="LQI1" s="109"/>
      <c r="LQJ1" s="109"/>
      <c r="LQK1" s="110"/>
      <c r="LQL1" s="109"/>
      <c r="LQM1" s="109"/>
      <c r="LQN1" s="109"/>
      <c r="LQO1" s="109"/>
      <c r="LQP1" s="109"/>
      <c r="LQQ1" s="109"/>
      <c r="LQR1" s="109"/>
      <c r="LQS1" s="109"/>
      <c r="LQT1" s="109"/>
      <c r="LQU1" s="109"/>
      <c r="LQV1" s="109"/>
      <c r="LQW1" s="110"/>
      <c r="LQX1" s="109"/>
      <c r="LQY1" s="109"/>
      <c r="LQZ1" s="110"/>
      <c r="LRA1" s="109"/>
      <c r="LRB1" s="109"/>
      <c r="LRC1" s="109"/>
      <c r="LRD1" s="109"/>
      <c r="LRE1" s="109"/>
      <c r="LRF1" s="109"/>
      <c r="LRG1" s="109"/>
      <c r="LRH1" s="109"/>
      <c r="LRI1" s="109"/>
      <c r="LRJ1" s="109"/>
      <c r="LRK1" s="109"/>
      <c r="LRL1" s="110"/>
      <c r="LRM1" s="109"/>
      <c r="LRN1" s="109"/>
      <c r="LRO1" s="110"/>
      <c r="LRP1" s="109"/>
      <c r="LRQ1" s="109"/>
      <c r="LRR1" s="109"/>
      <c r="LRS1" s="109"/>
      <c r="LRT1" s="109"/>
      <c r="LRU1" s="109"/>
      <c r="LRV1" s="109"/>
      <c r="LRW1" s="109"/>
      <c r="LRX1" s="109"/>
      <c r="LRY1" s="109"/>
      <c r="LRZ1" s="109"/>
      <c r="LSA1" s="110"/>
      <c r="LSB1" s="109"/>
      <c r="LSC1" s="109"/>
      <c r="LSD1" s="110"/>
      <c r="LSE1" s="109"/>
      <c r="LSF1" s="109"/>
      <c r="LSG1" s="109"/>
      <c r="LSH1" s="109"/>
      <c r="LSI1" s="109"/>
      <c r="LSJ1" s="109"/>
      <c r="LSK1" s="109"/>
      <c r="LSL1" s="109"/>
      <c r="LSM1" s="109"/>
      <c r="LSN1" s="109"/>
      <c r="LSO1" s="109"/>
      <c r="LSP1" s="110"/>
      <c r="LSQ1" s="109"/>
      <c r="LSR1" s="109"/>
      <c r="LSS1" s="110"/>
      <c r="LST1" s="109"/>
      <c r="LSU1" s="109"/>
      <c r="LSV1" s="109"/>
      <c r="LSW1" s="109"/>
      <c r="LSX1" s="109"/>
      <c r="LSY1" s="109"/>
      <c r="LSZ1" s="109"/>
      <c r="LTA1" s="109"/>
      <c r="LTB1" s="109"/>
      <c r="LTC1" s="109"/>
      <c r="LTD1" s="109"/>
      <c r="LTE1" s="110"/>
      <c r="LTF1" s="109"/>
      <c r="LTG1" s="109"/>
      <c r="LTH1" s="110"/>
      <c r="LTI1" s="109"/>
      <c r="LTJ1" s="109"/>
      <c r="LTK1" s="109"/>
      <c r="LTL1" s="109"/>
      <c r="LTM1" s="109"/>
      <c r="LTN1" s="109"/>
      <c r="LTO1" s="109"/>
      <c r="LTP1" s="109"/>
      <c r="LTQ1" s="109"/>
      <c r="LTR1" s="109"/>
      <c r="LTS1" s="109"/>
      <c r="LTT1" s="110"/>
      <c r="LTU1" s="109"/>
      <c r="LTV1" s="109"/>
      <c r="LTW1" s="110"/>
      <c r="LTX1" s="109"/>
      <c r="LTY1" s="109"/>
      <c r="LTZ1" s="109"/>
      <c r="LUA1" s="109"/>
      <c r="LUB1" s="109"/>
      <c r="LUC1" s="109"/>
      <c r="LUD1" s="109"/>
      <c r="LUE1" s="109"/>
      <c r="LUF1" s="109"/>
      <c r="LUG1" s="109"/>
      <c r="LUH1" s="109"/>
      <c r="LUI1" s="110"/>
      <c r="LUJ1" s="109"/>
      <c r="LUK1" s="109"/>
      <c r="LUL1" s="110"/>
      <c r="LUM1" s="109"/>
      <c r="LUN1" s="109"/>
      <c r="LUO1" s="109"/>
      <c r="LUP1" s="109"/>
      <c r="LUQ1" s="109"/>
      <c r="LUR1" s="109"/>
      <c r="LUS1" s="109"/>
      <c r="LUT1" s="109"/>
      <c r="LUU1" s="109"/>
      <c r="LUV1" s="109"/>
      <c r="LUW1" s="109"/>
      <c r="LUX1" s="110"/>
      <c r="LUY1" s="109"/>
      <c r="LUZ1" s="109"/>
      <c r="LVA1" s="110"/>
      <c r="LVB1" s="109"/>
      <c r="LVC1" s="109"/>
      <c r="LVD1" s="109"/>
      <c r="LVE1" s="109"/>
      <c r="LVF1" s="109"/>
      <c r="LVG1" s="109"/>
      <c r="LVH1" s="109"/>
      <c r="LVI1" s="109"/>
      <c r="LVJ1" s="109"/>
      <c r="LVK1" s="109"/>
      <c r="LVL1" s="109"/>
      <c r="LVM1" s="110"/>
      <c r="LVN1" s="109"/>
      <c r="LVO1" s="109"/>
      <c r="LVP1" s="110"/>
      <c r="LVQ1" s="109"/>
      <c r="LVR1" s="109"/>
      <c r="LVS1" s="109"/>
      <c r="LVT1" s="109"/>
      <c r="LVU1" s="109"/>
      <c r="LVV1" s="109"/>
      <c r="LVW1" s="109"/>
      <c r="LVX1" s="109"/>
      <c r="LVY1" s="109"/>
      <c r="LVZ1" s="109"/>
      <c r="LWA1" s="109"/>
      <c r="LWB1" s="110"/>
      <c r="LWC1" s="109"/>
      <c r="LWD1" s="109"/>
      <c r="LWE1" s="110"/>
      <c r="LWF1" s="109"/>
      <c r="LWG1" s="109"/>
      <c r="LWH1" s="109"/>
      <c r="LWI1" s="109"/>
      <c r="LWJ1" s="109"/>
      <c r="LWK1" s="109"/>
      <c r="LWL1" s="109"/>
      <c r="LWM1" s="109"/>
      <c r="LWN1" s="109"/>
      <c r="LWO1" s="109"/>
      <c r="LWP1" s="109"/>
      <c r="LWQ1" s="110"/>
      <c r="LWR1" s="109"/>
      <c r="LWS1" s="109"/>
      <c r="LWT1" s="110"/>
      <c r="LWU1" s="109"/>
      <c r="LWV1" s="109"/>
      <c r="LWW1" s="109"/>
      <c r="LWX1" s="109"/>
      <c r="LWY1" s="109"/>
      <c r="LWZ1" s="109"/>
      <c r="LXA1" s="109"/>
      <c r="LXB1" s="109"/>
      <c r="LXC1" s="109"/>
      <c r="LXD1" s="109"/>
      <c r="LXE1" s="109"/>
      <c r="LXF1" s="110"/>
      <c r="LXG1" s="109"/>
      <c r="LXH1" s="109"/>
      <c r="LXI1" s="110"/>
      <c r="LXJ1" s="109"/>
      <c r="LXK1" s="109"/>
      <c r="LXL1" s="109"/>
      <c r="LXM1" s="109"/>
      <c r="LXN1" s="109"/>
      <c r="LXO1" s="109"/>
      <c r="LXP1" s="109"/>
      <c r="LXQ1" s="109"/>
      <c r="LXR1" s="109"/>
      <c r="LXS1" s="109"/>
      <c r="LXT1" s="109"/>
      <c r="LXU1" s="110"/>
      <c r="LXV1" s="109"/>
      <c r="LXW1" s="109"/>
      <c r="LXX1" s="110"/>
      <c r="LXY1" s="109"/>
      <c r="LXZ1" s="109"/>
      <c r="LYA1" s="109"/>
      <c r="LYB1" s="109"/>
      <c r="LYC1" s="109"/>
      <c r="LYD1" s="109"/>
      <c r="LYE1" s="109"/>
      <c r="LYF1" s="109"/>
      <c r="LYG1" s="109"/>
      <c r="LYH1" s="109"/>
      <c r="LYI1" s="109"/>
      <c r="LYJ1" s="110"/>
      <c r="LYK1" s="109"/>
      <c r="LYL1" s="109"/>
      <c r="LYM1" s="110"/>
      <c r="LYN1" s="109"/>
      <c r="LYO1" s="109"/>
      <c r="LYP1" s="109"/>
      <c r="LYQ1" s="109"/>
      <c r="LYR1" s="109"/>
      <c r="LYS1" s="109"/>
      <c r="LYT1" s="109"/>
      <c r="LYU1" s="109"/>
      <c r="LYV1" s="109"/>
      <c r="LYW1" s="109"/>
      <c r="LYX1" s="109"/>
      <c r="LYY1" s="110"/>
      <c r="LYZ1" s="109"/>
      <c r="LZA1" s="109"/>
      <c r="LZB1" s="110"/>
      <c r="LZC1" s="109"/>
      <c r="LZD1" s="109"/>
      <c r="LZE1" s="109"/>
      <c r="LZF1" s="109"/>
      <c r="LZG1" s="109"/>
      <c r="LZH1" s="109"/>
      <c r="LZI1" s="109"/>
      <c r="LZJ1" s="109"/>
      <c r="LZK1" s="109"/>
      <c r="LZL1" s="109"/>
      <c r="LZM1" s="109"/>
      <c r="LZN1" s="110"/>
      <c r="LZO1" s="109"/>
      <c r="LZP1" s="109"/>
      <c r="LZQ1" s="110"/>
      <c r="LZR1" s="109"/>
      <c r="LZS1" s="109"/>
      <c r="LZT1" s="109"/>
      <c r="LZU1" s="109"/>
      <c r="LZV1" s="109"/>
      <c r="LZW1" s="109"/>
      <c r="LZX1" s="109"/>
      <c r="LZY1" s="109"/>
      <c r="LZZ1" s="109"/>
      <c r="MAA1" s="109"/>
      <c r="MAB1" s="109"/>
      <c r="MAC1" s="110"/>
      <c r="MAD1" s="109"/>
      <c r="MAE1" s="109"/>
      <c r="MAF1" s="110"/>
      <c r="MAG1" s="109"/>
      <c r="MAH1" s="109"/>
      <c r="MAI1" s="109"/>
      <c r="MAJ1" s="109"/>
      <c r="MAK1" s="109"/>
      <c r="MAL1" s="109"/>
      <c r="MAM1" s="109"/>
      <c r="MAN1" s="109"/>
      <c r="MAO1" s="109"/>
      <c r="MAP1" s="109"/>
      <c r="MAQ1" s="109"/>
      <c r="MAR1" s="110"/>
      <c r="MAS1" s="109"/>
      <c r="MAT1" s="109"/>
      <c r="MAU1" s="110"/>
      <c r="MAV1" s="109"/>
      <c r="MAW1" s="109"/>
      <c r="MAX1" s="109"/>
      <c r="MAY1" s="109"/>
      <c r="MAZ1" s="109"/>
      <c r="MBA1" s="109"/>
      <c r="MBB1" s="109"/>
      <c r="MBC1" s="109"/>
      <c r="MBD1" s="109"/>
      <c r="MBE1" s="109"/>
      <c r="MBF1" s="109"/>
      <c r="MBG1" s="110"/>
      <c r="MBH1" s="109"/>
      <c r="MBI1" s="109"/>
      <c r="MBJ1" s="110"/>
      <c r="MBK1" s="109"/>
      <c r="MBL1" s="109"/>
      <c r="MBM1" s="109"/>
      <c r="MBN1" s="109"/>
      <c r="MBO1" s="109"/>
      <c r="MBP1" s="109"/>
      <c r="MBQ1" s="109"/>
      <c r="MBR1" s="109"/>
      <c r="MBS1" s="109"/>
      <c r="MBT1" s="109"/>
      <c r="MBU1" s="109"/>
      <c r="MBV1" s="110"/>
      <c r="MBW1" s="109"/>
      <c r="MBX1" s="109"/>
      <c r="MBY1" s="110"/>
      <c r="MBZ1" s="109"/>
      <c r="MCA1" s="109"/>
      <c r="MCB1" s="109"/>
      <c r="MCC1" s="109"/>
      <c r="MCD1" s="109"/>
      <c r="MCE1" s="109"/>
      <c r="MCF1" s="109"/>
      <c r="MCG1" s="109"/>
      <c r="MCH1" s="109"/>
      <c r="MCI1" s="109"/>
      <c r="MCJ1" s="109"/>
      <c r="MCK1" s="110"/>
      <c r="MCL1" s="109"/>
      <c r="MCM1" s="109"/>
      <c r="MCN1" s="110"/>
      <c r="MCO1" s="109"/>
      <c r="MCP1" s="109"/>
      <c r="MCQ1" s="109"/>
      <c r="MCR1" s="109"/>
      <c r="MCS1" s="109"/>
      <c r="MCT1" s="109"/>
      <c r="MCU1" s="109"/>
      <c r="MCV1" s="109"/>
      <c r="MCW1" s="109"/>
      <c r="MCX1" s="109"/>
      <c r="MCY1" s="109"/>
      <c r="MCZ1" s="110"/>
      <c r="MDA1" s="109"/>
      <c r="MDB1" s="109"/>
      <c r="MDC1" s="110"/>
      <c r="MDD1" s="109"/>
      <c r="MDE1" s="109"/>
      <c r="MDF1" s="109"/>
      <c r="MDG1" s="109"/>
      <c r="MDH1" s="109"/>
      <c r="MDI1" s="109"/>
      <c r="MDJ1" s="109"/>
      <c r="MDK1" s="109"/>
      <c r="MDL1" s="109"/>
      <c r="MDM1" s="109"/>
      <c r="MDN1" s="109"/>
      <c r="MDO1" s="110"/>
      <c r="MDP1" s="109"/>
      <c r="MDQ1" s="109"/>
      <c r="MDR1" s="110"/>
      <c r="MDS1" s="109"/>
      <c r="MDT1" s="109"/>
      <c r="MDU1" s="109"/>
      <c r="MDV1" s="109"/>
      <c r="MDW1" s="109"/>
      <c r="MDX1" s="109"/>
      <c r="MDY1" s="109"/>
      <c r="MDZ1" s="109"/>
      <c r="MEA1" s="109"/>
      <c r="MEB1" s="109"/>
      <c r="MEC1" s="109"/>
      <c r="MED1" s="110"/>
      <c r="MEE1" s="109"/>
      <c r="MEF1" s="109"/>
      <c r="MEG1" s="110"/>
      <c r="MEH1" s="109"/>
      <c r="MEI1" s="109"/>
      <c r="MEJ1" s="109"/>
      <c r="MEK1" s="109"/>
      <c r="MEL1" s="109"/>
      <c r="MEM1" s="109"/>
      <c r="MEN1" s="109"/>
      <c r="MEO1" s="109"/>
      <c r="MEP1" s="109"/>
      <c r="MEQ1" s="109"/>
      <c r="MER1" s="109"/>
      <c r="MES1" s="110"/>
      <c r="MET1" s="109"/>
      <c r="MEU1" s="109"/>
      <c r="MEV1" s="110"/>
      <c r="MEW1" s="109"/>
      <c r="MEX1" s="109"/>
      <c r="MEY1" s="109"/>
      <c r="MEZ1" s="109"/>
      <c r="MFA1" s="109"/>
      <c r="MFB1" s="109"/>
      <c r="MFC1" s="109"/>
      <c r="MFD1" s="109"/>
      <c r="MFE1" s="109"/>
      <c r="MFF1" s="109"/>
      <c r="MFG1" s="109"/>
      <c r="MFH1" s="110"/>
      <c r="MFI1" s="109"/>
      <c r="MFJ1" s="109"/>
      <c r="MFK1" s="110"/>
      <c r="MFL1" s="109"/>
      <c r="MFM1" s="109"/>
      <c r="MFN1" s="109"/>
      <c r="MFO1" s="109"/>
      <c r="MFP1" s="109"/>
      <c r="MFQ1" s="109"/>
      <c r="MFR1" s="109"/>
      <c r="MFS1" s="109"/>
      <c r="MFT1" s="109"/>
      <c r="MFU1" s="109"/>
      <c r="MFV1" s="109"/>
      <c r="MFW1" s="110"/>
      <c r="MFX1" s="109"/>
      <c r="MFY1" s="109"/>
      <c r="MFZ1" s="110"/>
      <c r="MGA1" s="109"/>
      <c r="MGB1" s="109"/>
      <c r="MGC1" s="109"/>
      <c r="MGD1" s="109"/>
      <c r="MGE1" s="109"/>
      <c r="MGF1" s="109"/>
      <c r="MGG1" s="109"/>
      <c r="MGH1" s="109"/>
      <c r="MGI1" s="109"/>
      <c r="MGJ1" s="109"/>
      <c r="MGK1" s="109"/>
      <c r="MGL1" s="110"/>
      <c r="MGM1" s="109"/>
      <c r="MGN1" s="109"/>
      <c r="MGO1" s="110"/>
      <c r="MGP1" s="109"/>
      <c r="MGQ1" s="109"/>
      <c r="MGR1" s="109"/>
      <c r="MGS1" s="109"/>
      <c r="MGT1" s="109"/>
      <c r="MGU1" s="109"/>
      <c r="MGV1" s="109"/>
      <c r="MGW1" s="109"/>
      <c r="MGX1" s="109"/>
      <c r="MGY1" s="109"/>
      <c r="MGZ1" s="109"/>
      <c r="MHA1" s="110"/>
      <c r="MHB1" s="109"/>
      <c r="MHC1" s="109"/>
      <c r="MHD1" s="110"/>
      <c r="MHE1" s="109"/>
      <c r="MHF1" s="109"/>
      <c r="MHG1" s="109"/>
      <c r="MHH1" s="109"/>
      <c r="MHI1" s="109"/>
      <c r="MHJ1" s="109"/>
      <c r="MHK1" s="109"/>
      <c r="MHL1" s="109"/>
      <c r="MHM1" s="109"/>
      <c r="MHN1" s="109"/>
      <c r="MHO1" s="109"/>
      <c r="MHP1" s="110"/>
      <c r="MHQ1" s="109"/>
      <c r="MHR1" s="109"/>
      <c r="MHS1" s="110"/>
      <c r="MHT1" s="109"/>
      <c r="MHU1" s="109"/>
      <c r="MHV1" s="109"/>
      <c r="MHW1" s="109"/>
      <c r="MHX1" s="109"/>
      <c r="MHY1" s="109"/>
      <c r="MHZ1" s="109"/>
      <c r="MIA1" s="109"/>
      <c r="MIB1" s="109"/>
      <c r="MIC1" s="109"/>
      <c r="MID1" s="109"/>
      <c r="MIE1" s="110"/>
      <c r="MIF1" s="109"/>
      <c r="MIG1" s="109"/>
      <c r="MIH1" s="110"/>
      <c r="MII1" s="109"/>
      <c r="MIJ1" s="109"/>
      <c r="MIK1" s="109"/>
      <c r="MIL1" s="109"/>
      <c r="MIM1" s="109"/>
      <c r="MIN1" s="109"/>
      <c r="MIO1" s="109"/>
      <c r="MIP1" s="109"/>
      <c r="MIQ1" s="109"/>
      <c r="MIR1" s="109"/>
      <c r="MIS1" s="109"/>
      <c r="MIT1" s="110"/>
      <c r="MIU1" s="109"/>
      <c r="MIV1" s="109"/>
      <c r="MIW1" s="110"/>
      <c r="MIX1" s="109"/>
      <c r="MIY1" s="109"/>
      <c r="MIZ1" s="109"/>
      <c r="MJA1" s="109"/>
      <c r="MJB1" s="109"/>
      <c r="MJC1" s="109"/>
      <c r="MJD1" s="109"/>
      <c r="MJE1" s="109"/>
      <c r="MJF1" s="109"/>
      <c r="MJG1" s="109"/>
      <c r="MJH1" s="109"/>
      <c r="MJI1" s="110"/>
      <c r="MJJ1" s="109"/>
      <c r="MJK1" s="109"/>
      <c r="MJL1" s="110"/>
      <c r="MJM1" s="109"/>
      <c r="MJN1" s="109"/>
      <c r="MJO1" s="109"/>
      <c r="MJP1" s="109"/>
      <c r="MJQ1" s="109"/>
      <c r="MJR1" s="109"/>
      <c r="MJS1" s="109"/>
      <c r="MJT1" s="109"/>
      <c r="MJU1" s="109"/>
      <c r="MJV1" s="109"/>
      <c r="MJW1" s="109"/>
      <c r="MJX1" s="110"/>
      <c r="MJY1" s="109"/>
      <c r="MJZ1" s="109"/>
      <c r="MKA1" s="110"/>
      <c r="MKB1" s="109"/>
      <c r="MKC1" s="109"/>
      <c r="MKD1" s="109"/>
      <c r="MKE1" s="109"/>
      <c r="MKF1" s="109"/>
      <c r="MKG1" s="109"/>
      <c r="MKH1" s="109"/>
      <c r="MKI1" s="109"/>
      <c r="MKJ1" s="109"/>
      <c r="MKK1" s="109"/>
      <c r="MKL1" s="109"/>
      <c r="MKM1" s="110"/>
      <c r="MKN1" s="109"/>
      <c r="MKO1" s="109"/>
      <c r="MKP1" s="110"/>
      <c r="MKQ1" s="109"/>
      <c r="MKR1" s="109"/>
      <c r="MKS1" s="109"/>
      <c r="MKT1" s="109"/>
      <c r="MKU1" s="109"/>
      <c r="MKV1" s="109"/>
      <c r="MKW1" s="109"/>
      <c r="MKX1" s="109"/>
      <c r="MKY1" s="109"/>
      <c r="MKZ1" s="109"/>
      <c r="MLA1" s="109"/>
      <c r="MLB1" s="110"/>
      <c r="MLC1" s="109"/>
      <c r="MLD1" s="109"/>
      <c r="MLE1" s="110"/>
      <c r="MLF1" s="109"/>
      <c r="MLG1" s="109"/>
      <c r="MLH1" s="109"/>
      <c r="MLI1" s="109"/>
      <c r="MLJ1" s="109"/>
      <c r="MLK1" s="109"/>
      <c r="MLL1" s="109"/>
      <c r="MLM1" s="109"/>
      <c r="MLN1" s="109"/>
      <c r="MLO1" s="109"/>
      <c r="MLP1" s="109"/>
      <c r="MLQ1" s="110"/>
      <c r="MLR1" s="109"/>
      <c r="MLS1" s="109"/>
      <c r="MLT1" s="110"/>
      <c r="MLU1" s="109"/>
      <c r="MLV1" s="109"/>
      <c r="MLW1" s="109"/>
      <c r="MLX1" s="109"/>
      <c r="MLY1" s="109"/>
      <c r="MLZ1" s="109"/>
      <c r="MMA1" s="109"/>
      <c r="MMB1" s="109"/>
      <c r="MMC1" s="109"/>
      <c r="MMD1" s="109"/>
      <c r="MME1" s="109"/>
      <c r="MMF1" s="110"/>
      <c r="MMG1" s="109"/>
      <c r="MMH1" s="109"/>
      <c r="MMI1" s="110"/>
      <c r="MMJ1" s="109"/>
      <c r="MMK1" s="109"/>
      <c r="MML1" s="109"/>
      <c r="MMM1" s="109"/>
      <c r="MMN1" s="109"/>
      <c r="MMO1" s="109"/>
      <c r="MMP1" s="109"/>
      <c r="MMQ1" s="109"/>
      <c r="MMR1" s="109"/>
      <c r="MMS1" s="109"/>
      <c r="MMT1" s="109"/>
      <c r="MMU1" s="110"/>
      <c r="MMV1" s="109"/>
      <c r="MMW1" s="109"/>
      <c r="MMX1" s="110"/>
      <c r="MMY1" s="109"/>
      <c r="MMZ1" s="109"/>
      <c r="MNA1" s="109"/>
      <c r="MNB1" s="109"/>
      <c r="MNC1" s="109"/>
      <c r="MND1" s="109"/>
      <c r="MNE1" s="109"/>
      <c r="MNF1" s="109"/>
      <c r="MNG1" s="109"/>
      <c r="MNH1" s="109"/>
      <c r="MNI1" s="109"/>
      <c r="MNJ1" s="110"/>
      <c r="MNK1" s="109"/>
      <c r="MNL1" s="109"/>
      <c r="MNM1" s="110"/>
      <c r="MNN1" s="109"/>
      <c r="MNO1" s="109"/>
      <c r="MNP1" s="109"/>
      <c r="MNQ1" s="109"/>
      <c r="MNR1" s="109"/>
      <c r="MNS1" s="109"/>
      <c r="MNT1" s="109"/>
      <c r="MNU1" s="109"/>
      <c r="MNV1" s="109"/>
      <c r="MNW1" s="109"/>
      <c r="MNX1" s="109"/>
      <c r="MNY1" s="110"/>
      <c r="MNZ1" s="109"/>
      <c r="MOA1" s="109"/>
      <c r="MOB1" s="110"/>
      <c r="MOC1" s="109"/>
      <c r="MOD1" s="109"/>
      <c r="MOE1" s="109"/>
      <c r="MOF1" s="109"/>
      <c r="MOG1" s="109"/>
      <c r="MOH1" s="109"/>
      <c r="MOI1" s="109"/>
      <c r="MOJ1" s="109"/>
      <c r="MOK1" s="109"/>
      <c r="MOL1" s="109"/>
      <c r="MOM1" s="109"/>
      <c r="MON1" s="110"/>
      <c r="MOO1" s="109"/>
      <c r="MOP1" s="109"/>
      <c r="MOQ1" s="110"/>
      <c r="MOR1" s="109"/>
      <c r="MOS1" s="109"/>
      <c r="MOT1" s="109"/>
      <c r="MOU1" s="109"/>
      <c r="MOV1" s="109"/>
      <c r="MOW1" s="109"/>
      <c r="MOX1" s="109"/>
      <c r="MOY1" s="109"/>
      <c r="MOZ1" s="109"/>
      <c r="MPA1" s="109"/>
      <c r="MPB1" s="109"/>
      <c r="MPC1" s="110"/>
      <c r="MPD1" s="109"/>
      <c r="MPE1" s="109"/>
      <c r="MPF1" s="110"/>
      <c r="MPG1" s="109"/>
      <c r="MPH1" s="109"/>
      <c r="MPI1" s="109"/>
      <c r="MPJ1" s="109"/>
      <c r="MPK1" s="109"/>
      <c r="MPL1" s="109"/>
      <c r="MPM1" s="109"/>
      <c r="MPN1" s="109"/>
      <c r="MPO1" s="109"/>
      <c r="MPP1" s="109"/>
      <c r="MPQ1" s="109"/>
      <c r="MPR1" s="110"/>
      <c r="MPS1" s="109"/>
      <c r="MPT1" s="109"/>
      <c r="MPU1" s="110"/>
      <c r="MPV1" s="109"/>
      <c r="MPW1" s="109"/>
      <c r="MPX1" s="109"/>
      <c r="MPY1" s="109"/>
      <c r="MPZ1" s="109"/>
      <c r="MQA1" s="109"/>
      <c r="MQB1" s="109"/>
      <c r="MQC1" s="109"/>
      <c r="MQD1" s="109"/>
      <c r="MQE1" s="109"/>
      <c r="MQF1" s="109"/>
      <c r="MQG1" s="110"/>
      <c r="MQH1" s="109"/>
      <c r="MQI1" s="109"/>
      <c r="MQJ1" s="110"/>
      <c r="MQK1" s="109"/>
      <c r="MQL1" s="109"/>
      <c r="MQM1" s="109"/>
      <c r="MQN1" s="109"/>
      <c r="MQO1" s="109"/>
      <c r="MQP1" s="109"/>
      <c r="MQQ1" s="109"/>
      <c r="MQR1" s="109"/>
      <c r="MQS1" s="109"/>
      <c r="MQT1" s="109"/>
      <c r="MQU1" s="109"/>
      <c r="MQV1" s="110"/>
      <c r="MQW1" s="109"/>
      <c r="MQX1" s="109"/>
      <c r="MQY1" s="110"/>
      <c r="MQZ1" s="109"/>
      <c r="MRA1" s="109"/>
      <c r="MRB1" s="109"/>
      <c r="MRC1" s="109"/>
      <c r="MRD1" s="109"/>
      <c r="MRE1" s="109"/>
      <c r="MRF1" s="109"/>
      <c r="MRG1" s="109"/>
      <c r="MRH1" s="109"/>
      <c r="MRI1" s="109"/>
      <c r="MRJ1" s="109"/>
      <c r="MRK1" s="110"/>
      <c r="MRL1" s="109"/>
      <c r="MRM1" s="109"/>
      <c r="MRN1" s="110"/>
      <c r="MRO1" s="109"/>
      <c r="MRP1" s="109"/>
      <c r="MRQ1" s="109"/>
      <c r="MRR1" s="109"/>
      <c r="MRS1" s="109"/>
      <c r="MRT1" s="109"/>
      <c r="MRU1" s="109"/>
      <c r="MRV1" s="109"/>
      <c r="MRW1" s="109"/>
      <c r="MRX1" s="109"/>
      <c r="MRY1" s="109"/>
      <c r="MRZ1" s="110"/>
      <c r="MSA1" s="109"/>
      <c r="MSB1" s="109"/>
      <c r="MSC1" s="110"/>
      <c r="MSD1" s="109"/>
      <c r="MSE1" s="109"/>
      <c r="MSF1" s="109"/>
      <c r="MSG1" s="109"/>
      <c r="MSH1" s="109"/>
      <c r="MSI1" s="109"/>
      <c r="MSJ1" s="109"/>
      <c r="MSK1" s="109"/>
      <c r="MSL1" s="109"/>
      <c r="MSM1" s="109"/>
      <c r="MSN1" s="109"/>
      <c r="MSO1" s="110"/>
      <c r="MSP1" s="109"/>
      <c r="MSQ1" s="109"/>
      <c r="MSR1" s="110"/>
      <c r="MSS1" s="109"/>
      <c r="MST1" s="109"/>
      <c r="MSU1" s="109"/>
      <c r="MSV1" s="109"/>
      <c r="MSW1" s="109"/>
      <c r="MSX1" s="109"/>
      <c r="MSY1" s="109"/>
      <c r="MSZ1" s="109"/>
      <c r="MTA1" s="109"/>
      <c r="MTB1" s="109"/>
      <c r="MTC1" s="109"/>
      <c r="MTD1" s="110"/>
      <c r="MTE1" s="109"/>
      <c r="MTF1" s="109"/>
      <c r="MTG1" s="110"/>
      <c r="MTH1" s="109"/>
      <c r="MTI1" s="109"/>
      <c r="MTJ1" s="109"/>
      <c r="MTK1" s="109"/>
      <c r="MTL1" s="109"/>
      <c r="MTM1" s="109"/>
      <c r="MTN1" s="109"/>
      <c r="MTO1" s="109"/>
      <c r="MTP1" s="109"/>
      <c r="MTQ1" s="109"/>
      <c r="MTR1" s="109"/>
      <c r="MTS1" s="110"/>
      <c r="MTT1" s="109"/>
      <c r="MTU1" s="109"/>
      <c r="MTV1" s="110"/>
      <c r="MTW1" s="109"/>
      <c r="MTX1" s="109"/>
      <c r="MTY1" s="109"/>
      <c r="MTZ1" s="109"/>
      <c r="MUA1" s="109"/>
      <c r="MUB1" s="109"/>
      <c r="MUC1" s="109"/>
      <c r="MUD1" s="109"/>
      <c r="MUE1" s="109"/>
      <c r="MUF1" s="109"/>
      <c r="MUG1" s="109"/>
      <c r="MUH1" s="110"/>
      <c r="MUI1" s="109"/>
      <c r="MUJ1" s="109"/>
      <c r="MUK1" s="110"/>
      <c r="MUL1" s="109"/>
      <c r="MUM1" s="109"/>
      <c r="MUN1" s="109"/>
      <c r="MUO1" s="109"/>
      <c r="MUP1" s="109"/>
      <c r="MUQ1" s="109"/>
      <c r="MUR1" s="109"/>
      <c r="MUS1" s="109"/>
      <c r="MUT1" s="109"/>
      <c r="MUU1" s="109"/>
      <c r="MUV1" s="109"/>
      <c r="MUW1" s="110"/>
      <c r="MUX1" s="109"/>
      <c r="MUY1" s="109"/>
      <c r="MUZ1" s="110"/>
      <c r="MVA1" s="109"/>
      <c r="MVB1" s="109"/>
      <c r="MVC1" s="109"/>
      <c r="MVD1" s="109"/>
      <c r="MVE1" s="109"/>
      <c r="MVF1" s="109"/>
      <c r="MVG1" s="109"/>
      <c r="MVH1" s="109"/>
      <c r="MVI1" s="109"/>
      <c r="MVJ1" s="109"/>
      <c r="MVK1" s="109"/>
      <c r="MVL1" s="110"/>
      <c r="MVM1" s="109"/>
      <c r="MVN1" s="109"/>
      <c r="MVO1" s="110"/>
      <c r="MVP1" s="109"/>
      <c r="MVQ1" s="109"/>
      <c r="MVR1" s="109"/>
      <c r="MVS1" s="109"/>
      <c r="MVT1" s="109"/>
      <c r="MVU1" s="109"/>
      <c r="MVV1" s="109"/>
      <c r="MVW1" s="109"/>
      <c r="MVX1" s="109"/>
      <c r="MVY1" s="109"/>
      <c r="MVZ1" s="109"/>
      <c r="MWA1" s="110"/>
      <c r="MWB1" s="109"/>
      <c r="MWC1" s="109"/>
      <c r="MWD1" s="110"/>
      <c r="MWE1" s="109"/>
      <c r="MWF1" s="109"/>
      <c r="MWG1" s="109"/>
      <c r="MWH1" s="109"/>
      <c r="MWI1" s="109"/>
      <c r="MWJ1" s="109"/>
      <c r="MWK1" s="109"/>
      <c r="MWL1" s="109"/>
      <c r="MWM1" s="109"/>
      <c r="MWN1" s="109"/>
      <c r="MWO1" s="109"/>
      <c r="MWP1" s="110"/>
      <c r="MWQ1" s="109"/>
      <c r="MWR1" s="109"/>
      <c r="MWS1" s="110"/>
      <c r="MWT1" s="109"/>
      <c r="MWU1" s="109"/>
      <c r="MWV1" s="109"/>
      <c r="MWW1" s="109"/>
      <c r="MWX1" s="109"/>
      <c r="MWY1" s="109"/>
      <c r="MWZ1" s="109"/>
      <c r="MXA1" s="109"/>
      <c r="MXB1" s="109"/>
      <c r="MXC1" s="109"/>
      <c r="MXD1" s="109"/>
      <c r="MXE1" s="110"/>
      <c r="MXF1" s="109"/>
      <c r="MXG1" s="109"/>
      <c r="MXH1" s="110"/>
      <c r="MXI1" s="109"/>
      <c r="MXJ1" s="109"/>
      <c r="MXK1" s="109"/>
      <c r="MXL1" s="109"/>
      <c r="MXM1" s="109"/>
      <c r="MXN1" s="109"/>
      <c r="MXO1" s="109"/>
      <c r="MXP1" s="109"/>
      <c r="MXQ1" s="109"/>
      <c r="MXR1" s="109"/>
      <c r="MXS1" s="109"/>
      <c r="MXT1" s="110"/>
      <c r="MXU1" s="109"/>
      <c r="MXV1" s="109"/>
      <c r="MXW1" s="110"/>
      <c r="MXX1" s="109"/>
      <c r="MXY1" s="109"/>
      <c r="MXZ1" s="109"/>
      <c r="MYA1" s="109"/>
      <c r="MYB1" s="109"/>
      <c r="MYC1" s="109"/>
      <c r="MYD1" s="109"/>
      <c r="MYE1" s="109"/>
      <c r="MYF1" s="109"/>
      <c r="MYG1" s="109"/>
      <c r="MYH1" s="109"/>
      <c r="MYI1" s="110"/>
      <c r="MYJ1" s="109"/>
      <c r="MYK1" s="109"/>
      <c r="MYL1" s="110"/>
      <c r="MYM1" s="109"/>
      <c r="MYN1" s="109"/>
      <c r="MYO1" s="109"/>
      <c r="MYP1" s="109"/>
      <c r="MYQ1" s="109"/>
      <c r="MYR1" s="109"/>
      <c r="MYS1" s="109"/>
      <c r="MYT1" s="109"/>
      <c r="MYU1" s="109"/>
      <c r="MYV1" s="109"/>
      <c r="MYW1" s="109"/>
      <c r="MYX1" s="110"/>
      <c r="MYY1" s="109"/>
      <c r="MYZ1" s="109"/>
      <c r="MZA1" s="110"/>
      <c r="MZB1" s="109"/>
      <c r="MZC1" s="109"/>
      <c r="MZD1" s="109"/>
      <c r="MZE1" s="109"/>
      <c r="MZF1" s="109"/>
      <c r="MZG1" s="109"/>
      <c r="MZH1" s="109"/>
      <c r="MZI1" s="109"/>
      <c r="MZJ1" s="109"/>
      <c r="MZK1" s="109"/>
      <c r="MZL1" s="109"/>
      <c r="MZM1" s="110"/>
      <c r="MZN1" s="109"/>
      <c r="MZO1" s="109"/>
      <c r="MZP1" s="110"/>
      <c r="MZQ1" s="109"/>
      <c r="MZR1" s="109"/>
      <c r="MZS1" s="109"/>
      <c r="MZT1" s="109"/>
      <c r="MZU1" s="109"/>
      <c r="MZV1" s="109"/>
      <c r="MZW1" s="109"/>
      <c r="MZX1" s="109"/>
      <c r="MZY1" s="109"/>
      <c r="MZZ1" s="109"/>
      <c r="NAA1" s="109"/>
      <c r="NAB1" s="110"/>
      <c r="NAC1" s="109"/>
      <c r="NAD1" s="109"/>
      <c r="NAE1" s="110"/>
      <c r="NAF1" s="109"/>
      <c r="NAG1" s="109"/>
      <c r="NAH1" s="109"/>
      <c r="NAI1" s="109"/>
      <c r="NAJ1" s="109"/>
      <c r="NAK1" s="109"/>
      <c r="NAL1" s="109"/>
      <c r="NAM1" s="109"/>
      <c r="NAN1" s="109"/>
      <c r="NAO1" s="109"/>
      <c r="NAP1" s="109"/>
      <c r="NAQ1" s="110"/>
      <c r="NAR1" s="109"/>
      <c r="NAS1" s="109"/>
      <c r="NAT1" s="110"/>
      <c r="NAU1" s="109"/>
      <c r="NAV1" s="109"/>
      <c r="NAW1" s="109"/>
      <c r="NAX1" s="109"/>
      <c r="NAY1" s="109"/>
      <c r="NAZ1" s="109"/>
      <c r="NBA1" s="109"/>
      <c r="NBB1" s="109"/>
      <c r="NBC1" s="109"/>
      <c r="NBD1" s="109"/>
      <c r="NBE1" s="109"/>
      <c r="NBF1" s="110"/>
      <c r="NBG1" s="109"/>
      <c r="NBH1" s="109"/>
      <c r="NBI1" s="110"/>
      <c r="NBJ1" s="109"/>
      <c r="NBK1" s="109"/>
      <c r="NBL1" s="109"/>
      <c r="NBM1" s="109"/>
      <c r="NBN1" s="109"/>
      <c r="NBO1" s="109"/>
      <c r="NBP1" s="109"/>
      <c r="NBQ1" s="109"/>
      <c r="NBR1" s="109"/>
      <c r="NBS1" s="109"/>
      <c r="NBT1" s="109"/>
      <c r="NBU1" s="110"/>
      <c r="NBV1" s="109"/>
      <c r="NBW1" s="109"/>
      <c r="NBX1" s="110"/>
      <c r="NBY1" s="109"/>
      <c r="NBZ1" s="109"/>
      <c r="NCA1" s="109"/>
      <c r="NCB1" s="109"/>
      <c r="NCC1" s="109"/>
      <c r="NCD1" s="109"/>
      <c r="NCE1" s="109"/>
      <c r="NCF1" s="109"/>
      <c r="NCG1" s="109"/>
      <c r="NCH1" s="109"/>
      <c r="NCI1" s="109"/>
      <c r="NCJ1" s="110"/>
      <c r="NCK1" s="109"/>
      <c r="NCL1" s="109"/>
      <c r="NCM1" s="110"/>
      <c r="NCN1" s="109"/>
      <c r="NCO1" s="109"/>
      <c r="NCP1" s="109"/>
      <c r="NCQ1" s="109"/>
      <c r="NCR1" s="109"/>
      <c r="NCS1" s="109"/>
      <c r="NCT1" s="109"/>
      <c r="NCU1" s="109"/>
      <c r="NCV1" s="109"/>
      <c r="NCW1" s="109"/>
      <c r="NCX1" s="109"/>
      <c r="NCY1" s="110"/>
      <c r="NCZ1" s="109"/>
      <c r="NDA1" s="109"/>
      <c r="NDB1" s="110"/>
      <c r="NDC1" s="109"/>
      <c r="NDD1" s="109"/>
      <c r="NDE1" s="109"/>
      <c r="NDF1" s="109"/>
      <c r="NDG1" s="109"/>
      <c r="NDH1" s="109"/>
      <c r="NDI1" s="109"/>
      <c r="NDJ1" s="109"/>
      <c r="NDK1" s="109"/>
      <c r="NDL1" s="109"/>
      <c r="NDM1" s="109"/>
      <c r="NDN1" s="110"/>
      <c r="NDO1" s="109"/>
      <c r="NDP1" s="109"/>
      <c r="NDQ1" s="110"/>
      <c r="NDR1" s="109"/>
      <c r="NDS1" s="109"/>
      <c r="NDT1" s="109"/>
      <c r="NDU1" s="109"/>
      <c r="NDV1" s="109"/>
      <c r="NDW1" s="109"/>
      <c r="NDX1" s="109"/>
      <c r="NDY1" s="109"/>
      <c r="NDZ1" s="109"/>
      <c r="NEA1" s="109"/>
      <c r="NEB1" s="109"/>
      <c r="NEC1" s="110"/>
      <c r="NED1" s="109"/>
      <c r="NEE1" s="109"/>
      <c r="NEF1" s="110"/>
      <c r="NEG1" s="109"/>
      <c r="NEH1" s="109"/>
      <c r="NEI1" s="109"/>
      <c r="NEJ1" s="109"/>
      <c r="NEK1" s="109"/>
      <c r="NEL1" s="109"/>
      <c r="NEM1" s="109"/>
      <c r="NEN1" s="109"/>
      <c r="NEO1" s="109"/>
      <c r="NEP1" s="109"/>
      <c r="NEQ1" s="109"/>
      <c r="NER1" s="110"/>
      <c r="NES1" s="109"/>
      <c r="NET1" s="109"/>
      <c r="NEU1" s="110"/>
      <c r="NEV1" s="109"/>
      <c r="NEW1" s="109"/>
      <c r="NEX1" s="109"/>
      <c r="NEY1" s="109"/>
      <c r="NEZ1" s="109"/>
      <c r="NFA1" s="109"/>
      <c r="NFB1" s="109"/>
      <c r="NFC1" s="109"/>
      <c r="NFD1" s="109"/>
      <c r="NFE1" s="109"/>
      <c r="NFF1" s="109"/>
      <c r="NFG1" s="110"/>
      <c r="NFH1" s="109"/>
      <c r="NFI1" s="109"/>
      <c r="NFJ1" s="110"/>
      <c r="NFK1" s="109"/>
      <c r="NFL1" s="109"/>
      <c r="NFM1" s="109"/>
      <c r="NFN1" s="109"/>
      <c r="NFO1" s="109"/>
      <c r="NFP1" s="109"/>
      <c r="NFQ1" s="109"/>
      <c r="NFR1" s="109"/>
      <c r="NFS1" s="109"/>
      <c r="NFT1" s="109"/>
      <c r="NFU1" s="109"/>
      <c r="NFV1" s="110"/>
      <c r="NFW1" s="109"/>
      <c r="NFX1" s="109"/>
      <c r="NFY1" s="110"/>
      <c r="NFZ1" s="109"/>
      <c r="NGA1" s="109"/>
      <c r="NGB1" s="109"/>
      <c r="NGC1" s="109"/>
      <c r="NGD1" s="109"/>
      <c r="NGE1" s="109"/>
      <c r="NGF1" s="109"/>
      <c r="NGG1" s="109"/>
      <c r="NGH1" s="109"/>
      <c r="NGI1" s="109"/>
      <c r="NGJ1" s="109"/>
      <c r="NGK1" s="110"/>
      <c r="NGL1" s="109"/>
      <c r="NGM1" s="109"/>
      <c r="NGN1" s="110"/>
      <c r="NGO1" s="109"/>
      <c r="NGP1" s="109"/>
      <c r="NGQ1" s="109"/>
      <c r="NGR1" s="109"/>
      <c r="NGS1" s="109"/>
      <c r="NGT1" s="109"/>
      <c r="NGU1" s="109"/>
      <c r="NGV1" s="109"/>
      <c r="NGW1" s="109"/>
      <c r="NGX1" s="109"/>
      <c r="NGY1" s="109"/>
      <c r="NGZ1" s="110"/>
      <c r="NHA1" s="109"/>
      <c r="NHB1" s="109"/>
      <c r="NHC1" s="110"/>
      <c r="NHD1" s="109"/>
      <c r="NHE1" s="109"/>
      <c r="NHF1" s="109"/>
      <c r="NHG1" s="109"/>
      <c r="NHH1" s="109"/>
      <c r="NHI1" s="109"/>
      <c r="NHJ1" s="109"/>
      <c r="NHK1" s="109"/>
      <c r="NHL1" s="109"/>
      <c r="NHM1" s="109"/>
      <c r="NHN1" s="109"/>
      <c r="NHO1" s="110"/>
      <c r="NHP1" s="109"/>
      <c r="NHQ1" s="109"/>
      <c r="NHR1" s="110"/>
      <c r="NHS1" s="109"/>
      <c r="NHT1" s="109"/>
      <c r="NHU1" s="109"/>
      <c r="NHV1" s="109"/>
      <c r="NHW1" s="109"/>
      <c r="NHX1" s="109"/>
      <c r="NHY1" s="109"/>
      <c r="NHZ1" s="109"/>
      <c r="NIA1" s="109"/>
      <c r="NIB1" s="109"/>
      <c r="NIC1" s="109"/>
      <c r="NID1" s="110"/>
      <c r="NIE1" s="109"/>
      <c r="NIF1" s="109"/>
      <c r="NIG1" s="110"/>
      <c r="NIH1" s="109"/>
      <c r="NII1" s="109"/>
      <c r="NIJ1" s="109"/>
      <c r="NIK1" s="109"/>
      <c r="NIL1" s="109"/>
      <c r="NIM1" s="109"/>
      <c r="NIN1" s="109"/>
      <c r="NIO1" s="109"/>
      <c r="NIP1" s="109"/>
      <c r="NIQ1" s="109"/>
      <c r="NIR1" s="109"/>
      <c r="NIS1" s="110"/>
      <c r="NIT1" s="109"/>
      <c r="NIU1" s="109"/>
      <c r="NIV1" s="110"/>
      <c r="NIW1" s="109"/>
      <c r="NIX1" s="109"/>
      <c r="NIY1" s="109"/>
      <c r="NIZ1" s="109"/>
      <c r="NJA1" s="109"/>
      <c r="NJB1" s="109"/>
      <c r="NJC1" s="109"/>
      <c r="NJD1" s="109"/>
      <c r="NJE1" s="109"/>
      <c r="NJF1" s="109"/>
      <c r="NJG1" s="109"/>
      <c r="NJH1" s="110"/>
      <c r="NJI1" s="109"/>
      <c r="NJJ1" s="109"/>
      <c r="NJK1" s="110"/>
      <c r="NJL1" s="109"/>
      <c r="NJM1" s="109"/>
      <c r="NJN1" s="109"/>
      <c r="NJO1" s="109"/>
      <c r="NJP1" s="109"/>
      <c r="NJQ1" s="109"/>
      <c r="NJR1" s="109"/>
      <c r="NJS1" s="109"/>
      <c r="NJT1" s="109"/>
      <c r="NJU1" s="109"/>
      <c r="NJV1" s="109"/>
      <c r="NJW1" s="110"/>
      <c r="NJX1" s="109"/>
      <c r="NJY1" s="109"/>
      <c r="NJZ1" s="110"/>
      <c r="NKA1" s="109"/>
      <c r="NKB1" s="109"/>
      <c r="NKC1" s="109"/>
      <c r="NKD1" s="109"/>
      <c r="NKE1" s="109"/>
      <c r="NKF1" s="109"/>
      <c r="NKG1" s="109"/>
      <c r="NKH1" s="109"/>
      <c r="NKI1" s="109"/>
      <c r="NKJ1" s="109"/>
      <c r="NKK1" s="109"/>
      <c r="NKL1" s="110"/>
      <c r="NKM1" s="109"/>
      <c r="NKN1" s="109"/>
      <c r="NKO1" s="110"/>
      <c r="NKP1" s="109"/>
      <c r="NKQ1" s="109"/>
      <c r="NKR1" s="109"/>
      <c r="NKS1" s="109"/>
      <c r="NKT1" s="109"/>
      <c r="NKU1" s="109"/>
      <c r="NKV1" s="109"/>
      <c r="NKW1" s="109"/>
      <c r="NKX1" s="109"/>
      <c r="NKY1" s="109"/>
      <c r="NKZ1" s="109"/>
      <c r="NLA1" s="110"/>
      <c r="NLB1" s="109"/>
      <c r="NLC1" s="109"/>
      <c r="NLD1" s="110"/>
      <c r="NLE1" s="109"/>
      <c r="NLF1" s="109"/>
      <c r="NLG1" s="109"/>
      <c r="NLH1" s="109"/>
      <c r="NLI1" s="109"/>
      <c r="NLJ1" s="109"/>
      <c r="NLK1" s="109"/>
      <c r="NLL1" s="109"/>
      <c r="NLM1" s="109"/>
      <c r="NLN1" s="109"/>
      <c r="NLO1" s="109"/>
      <c r="NLP1" s="110"/>
      <c r="NLQ1" s="109"/>
      <c r="NLR1" s="109"/>
      <c r="NLS1" s="110"/>
      <c r="NLT1" s="109"/>
      <c r="NLU1" s="109"/>
      <c r="NLV1" s="109"/>
      <c r="NLW1" s="109"/>
      <c r="NLX1" s="109"/>
      <c r="NLY1" s="109"/>
      <c r="NLZ1" s="109"/>
      <c r="NMA1" s="109"/>
      <c r="NMB1" s="109"/>
      <c r="NMC1" s="109"/>
      <c r="NMD1" s="109"/>
      <c r="NME1" s="110"/>
      <c r="NMF1" s="109"/>
      <c r="NMG1" s="109"/>
      <c r="NMH1" s="110"/>
      <c r="NMI1" s="109"/>
      <c r="NMJ1" s="109"/>
      <c r="NMK1" s="109"/>
      <c r="NML1" s="109"/>
      <c r="NMM1" s="109"/>
      <c r="NMN1" s="109"/>
      <c r="NMO1" s="109"/>
      <c r="NMP1" s="109"/>
      <c r="NMQ1" s="109"/>
      <c r="NMR1" s="109"/>
      <c r="NMS1" s="109"/>
      <c r="NMT1" s="110"/>
      <c r="NMU1" s="109"/>
      <c r="NMV1" s="109"/>
      <c r="NMW1" s="110"/>
      <c r="NMX1" s="109"/>
      <c r="NMY1" s="109"/>
      <c r="NMZ1" s="109"/>
      <c r="NNA1" s="109"/>
      <c r="NNB1" s="109"/>
      <c r="NNC1" s="109"/>
      <c r="NND1" s="109"/>
      <c r="NNE1" s="109"/>
      <c r="NNF1" s="109"/>
      <c r="NNG1" s="109"/>
      <c r="NNH1" s="109"/>
      <c r="NNI1" s="110"/>
      <c r="NNJ1" s="109"/>
      <c r="NNK1" s="109"/>
      <c r="NNL1" s="110"/>
      <c r="NNM1" s="109"/>
      <c r="NNN1" s="109"/>
      <c r="NNO1" s="109"/>
      <c r="NNP1" s="109"/>
      <c r="NNQ1" s="109"/>
      <c r="NNR1" s="109"/>
      <c r="NNS1" s="109"/>
      <c r="NNT1" s="109"/>
      <c r="NNU1" s="109"/>
      <c r="NNV1" s="109"/>
      <c r="NNW1" s="109"/>
      <c r="NNX1" s="110"/>
      <c r="NNY1" s="109"/>
      <c r="NNZ1" s="109"/>
      <c r="NOA1" s="110"/>
      <c r="NOB1" s="109"/>
      <c r="NOC1" s="109"/>
      <c r="NOD1" s="109"/>
      <c r="NOE1" s="109"/>
      <c r="NOF1" s="109"/>
      <c r="NOG1" s="109"/>
      <c r="NOH1" s="109"/>
      <c r="NOI1" s="109"/>
      <c r="NOJ1" s="109"/>
      <c r="NOK1" s="109"/>
      <c r="NOL1" s="109"/>
      <c r="NOM1" s="110"/>
      <c r="NON1" s="109"/>
      <c r="NOO1" s="109"/>
      <c r="NOP1" s="110"/>
      <c r="NOQ1" s="109"/>
      <c r="NOR1" s="109"/>
      <c r="NOS1" s="109"/>
      <c r="NOT1" s="109"/>
      <c r="NOU1" s="109"/>
      <c r="NOV1" s="109"/>
      <c r="NOW1" s="109"/>
      <c r="NOX1" s="109"/>
      <c r="NOY1" s="109"/>
      <c r="NOZ1" s="109"/>
      <c r="NPA1" s="109"/>
      <c r="NPB1" s="110"/>
      <c r="NPC1" s="109"/>
      <c r="NPD1" s="109"/>
      <c r="NPE1" s="110"/>
      <c r="NPF1" s="109"/>
      <c r="NPG1" s="109"/>
      <c r="NPH1" s="109"/>
      <c r="NPI1" s="109"/>
      <c r="NPJ1" s="109"/>
      <c r="NPK1" s="109"/>
      <c r="NPL1" s="109"/>
      <c r="NPM1" s="109"/>
      <c r="NPN1" s="109"/>
      <c r="NPO1" s="109"/>
      <c r="NPP1" s="109"/>
      <c r="NPQ1" s="110"/>
      <c r="NPR1" s="109"/>
      <c r="NPS1" s="109"/>
      <c r="NPT1" s="110"/>
      <c r="NPU1" s="109"/>
      <c r="NPV1" s="109"/>
      <c r="NPW1" s="109"/>
      <c r="NPX1" s="109"/>
      <c r="NPY1" s="109"/>
      <c r="NPZ1" s="109"/>
      <c r="NQA1" s="109"/>
      <c r="NQB1" s="109"/>
      <c r="NQC1" s="109"/>
      <c r="NQD1" s="109"/>
      <c r="NQE1" s="109"/>
      <c r="NQF1" s="110"/>
      <c r="NQG1" s="109"/>
      <c r="NQH1" s="109"/>
      <c r="NQI1" s="110"/>
      <c r="NQJ1" s="109"/>
      <c r="NQK1" s="109"/>
      <c r="NQL1" s="109"/>
      <c r="NQM1" s="109"/>
      <c r="NQN1" s="109"/>
      <c r="NQO1" s="109"/>
      <c r="NQP1" s="109"/>
      <c r="NQQ1" s="109"/>
      <c r="NQR1" s="109"/>
      <c r="NQS1" s="109"/>
      <c r="NQT1" s="109"/>
      <c r="NQU1" s="110"/>
      <c r="NQV1" s="109"/>
      <c r="NQW1" s="109"/>
      <c r="NQX1" s="110"/>
      <c r="NQY1" s="109"/>
      <c r="NQZ1" s="109"/>
      <c r="NRA1" s="109"/>
      <c r="NRB1" s="109"/>
      <c r="NRC1" s="109"/>
      <c r="NRD1" s="109"/>
      <c r="NRE1" s="109"/>
      <c r="NRF1" s="109"/>
      <c r="NRG1" s="109"/>
      <c r="NRH1" s="109"/>
      <c r="NRI1" s="109"/>
      <c r="NRJ1" s="110"/>
      <c r="NRK1" s="109"/>
      <c r="NRL1" s="109"/>
      <c r="NRM1" s="110"/>
      <c r="NRN1" s="109"/>
      <c r="NRO1" s="109"/>
      <c r="NRP1" s="109"/>
      <c r="NRQ1" s="109"/>
      <c r="NRR1" s="109"/>
      <c r="NRS1" s="109"/>
      <c r="NRT1" s="109"/>
      <c r="NRU1" s="109"/>
      <c r="NRV1" s="109"/>
      <c r="NRW1" s="109"/>
      <c r="NRX1" s="109"/>
      <c r="NRY1" s="110"/>
      <c r="NRZ1" s="109"/>
      <c r="NSA1" s="109"/>
      <c r="NSB1" s="110"/>
      <c r="NSC1" s="109"/>
      <c r="NSD1" s="109"/>
      <c r="NSE1" s="109"/>
      <c r="NSF1" s="109"/>
      <c r="NSG1" s="109"/>
      <c r="NSH1" s="109"/>
      <c r="NSI1" s="109"/>
      <c r="NSJ1" s="109"/>
      <c r="NSK1" s="109"/>
      <c r="NSL1" s="109"/>
      <c r="NSM1" s="109"/>
      <c r="NSN1" s="110"/>
      <c r="NSO1" s="109"/>
      <c r="NSP1" s="109"/>
      <c r="NSQ1" s="110"/>
      <c r="NSR1" s="109"/>
      <c r="NSS1" s="109"/>
      <c r="NST1" s="109"/>
      <c r="NSU1" s="109"/>
      <c r="NSV1" s="109"/>
      <c r="NSW1" s="109"/>
      <c r="NSX1" s="109"/>
      <c r="NSY1" s="109"/>
      <c r="NSZ1" s="109"/>
      <c r="NTA1" s="109"/>
      <c r="NTB1" s="109"/>
      <c r="NTC1" s="110"/>
      <c r="NTD1" s="109"/>
      <c r="NTE1" s="109"/>
      <c r="NTF1" s="110"/>
      <c r="NTG1" s="109"/>
      <c r="NTH1" s="109"/>
      <c r="NTI1" s="109"/>
      <c r="NTJ1" s="109"/>
      <c r="NTK1" s="109"/>
      <c r="NTL1" s="109"/>
      <c r="NTM1" s="109"/>
      <c r="NTN1" s="109"/>
      <c r="NTO1" s="109"/>
      <c r="NTP1" s="109"/>
      <c r="NTQ1" s="109"/>
      <c r="NTR1" s="110"/>
      <c r="NTS1" s="109"/>
      <c r="NTT1" s="109"/>
      <c r="NTU1" s="110"/>
      <c r="NTV1" s="109"/>
      <c r="NTW1" s="109"/>
      <c r="NTX1" s="109"/>
      <c r="NTY1" s="109"/>
      <c r="NTZ1" s="109"/>
      <c r="NUA1" s="109"/>
      <c r="NUB1" s="109"/>
      <c r="NUC1" s="109"/>
      <c r="NUD1" s="109"/>
      <c r="NUE1" s="109"/>
      <c r="NUF1" s="109"/>
      <c r="NUG1" s="110"/>
      <c r="NUH1" s="109"/>
      <c r="NUI1" s="109"/>
      <c r="NUJ1" s="110"/>
      <c r="NUK1" s="109"/>
      <c r="NUL1" s="109"/>
      <c r="NUM1" s="109"/>
      <c r="NUN1" s="109"/>
      <c r="NUO1" s="109"/>
      <c r="NUP1" s="109"/>
      <c r="NUQ1" s="109"/>
      <c r="NUR1" s="109"/>
      <c r="NUS1" s="109"/>
      <c r="NUT1" s="109"/>
      <c r="NUU1" s="109"/>
      <c r="NUV1" s="110"/>
      <c r="NUW1" s="109"/>
      <c r="NUX1" s="109"/>
      <c r="NUY1" s="110"/>
      <c r="NUZ1" s="109"/>
      <c r="NVA1" s="109"/>
      <c r="NVB1" s="109"/>
      <c r="NVC1" s="109"/>
      <c r="NVD1" s="109"/>
      <c r="NVE1" s="109"/>
      <c r="NVF1" s="109"/>
      <c r="NVG1" s="109"/>
      <c r="NVH1" s="109"/>
      <c r="NVI1" s="109"/>
      <c r="NVJ1" s="109"/>
      <c r="NVK1" s="110"/>
      <c r="NVL1" s="109"/>
      <c r="NVM1" s="109"/>
      <c r="NVN1" s="110"/>
      <c r="NVO1" s="109"/>
      <c r="NVP1" s="109"/>
      <c r="NVQ1" s="109"/>
      <c r="NVR1" s="109"/>
      <c r="NVS1" s="109"/>
      <c r="NVT1" s="109"/>
      <c r="NVU1" s="109"/>
      <c r="NVV1" s="109"/>
      <c r="NVW1" s="109"/>
      <c r="NVX1" s="109"/>
      <c r="NVY1" s="109"/>
      <c r="NVZ1" s="110"/>
      <c r="NWA1" s="109"/>
      <c r="NWB1" s="109"/>
      <c r="NWC1" s="110"/>
      <c r="NWD1" s="109"/>
      <c r="NWE1" s="109"/>
      <c r="NWF1" s="109"/>
      <c r="NWG1" s="109"/>
      <c r="NWH1" s="109"/>
      <c r="NWI1" s="109"/>
      <c r="NWJ1" s="109"/>
      <c r="NWK1" s="109"/>
      <c r="NWL1" s="109"/>
      <c r="NWM1" s="109"/>
      <c r="NWN1" s="109"/>
      <c r="NWO1" s="110"/>
      <c r="NWP1" s="109"/>
      <c r="NWQ1" s="109"/>
      <c r="NWR1" s="110"/>
      <c r="NWS1" s="109"/>
      <c r="NWT1" s="109"/>
      <c r="NWU1" s="109"/>
      <c r="NWV1" s="109"/>
      <c r="NWW1" s="109"/>
      <c r="NWX1" s="109"/>
      <c r="NWY1" s="109"/>
      <c r="NWZ1" s="109"/>
      <c r="NXA1" s="109"/>
      <c r="NXB1" s="109"/>
      <c r="NXC1" s="109"/>
      <c r="NXD1" s="110"/>
      <c r="NXE1" s="109"/>
      <c r="NXF1" s="109"/>
      <c r="NXG1" s="110"/>
      <c r="NXH1" s="109"/>
      <c r="NXI1" s="109"/>
      <c r="NXJ1" s="109"/>
      <c r="NXK1" s="109"/>
      <c r="NXL1" s="109"/>
      <c r="NXM1" s="109"/>
      <c r="NXN1" s="109"/>
      <c r="NXO1" s="109"/>
      <c r="NXP1" s="109"/>
      <c r="NXQ1" s="109"/>
      <c r="NXR1" s="109"/>
      <c r="NXS1" s="110"/>
      <c r="NXT1" s="109"/>
      <c r="NXU1" s="109"/>
      <c r="NXV1" s="110"/>
      <c r="NXW1" s="109"/>
      <c r="NXX1" s="109"/>
      <c r="NXY1" s="109"/>
      <c r="NXZ1" s="109"/>
      <c r="NYA1" s="109"/>
      <c r="NYB1" s="109"/>
      <c r="NYC1" s="109"/>
      <c r="NYD1" s="109"/>
      <c r="NYE1" s="109"/>
      <c r="NYF1" s="109"/>
      <c r="NYG1" s="109"/>
      <c r="NYH1" s="110"/>
      <c r="NYI1" s="109"/>
      <c r="NYJ1" s="109"/>
      <c r="NYK1" s="110"/>
      <c r="NYL1" s="109"/>
      <c r="NYM1" s="109"/>
      <c r="NYN1" s="109"/>
      <c r="NYO1" s="109"/>
      <c r="NYP1" s="109"/>
      <c r="NYQ1" s="109"/>
      <c r="NYR1" s="109"/>
      <c r="NYS1" s="109"/>
      <c r="NYT1" s="109"/>
      <c r="NYU1" s="109"/>
      <c r="NYV1" s="109"/>
      <c r="NYW1" s="110"/>
      <c r="NYX1" s="109"/>
      <c r="NYY1" s="109"/>
      <c r="NYZ1" s="110"/>
      <c r="NZA1" s="109"/>
      <c r="NZB1" s="109"/>
      <c r="NZC1" s="109"/>
      <c r="NZD1" s="109"/>
      <c r="NZE1" s="109"/>
      <c r="NZF1" s="109"/>
      <c r="NZG1" s="109"/>
      <c r="NZH1" s="109"/>
      <c r="NZI1" s="109"/>
      <c r="NZJ1" s="109"/>
      <c r="NZK1" s="109"/>
      <c r="NZL1" s="110"/>
      <c r="NZM1" s="109"/>
      <c r="NZN1" s="109"/>
      <c r="NZO1" s="110"/>
      <c r="NZP1" s="109"/>
      <c r="NZQ1" s="109"/>
      <c r="NZR1" s="109"/>
      <c r="NZS1" s="109"/>
      <c r="NZT1" s="109"/>
      <c r="NZU1" s="109"/>
      <c r="NZV1" s="109"/>
      <c r="NZW1" s="109"/>
      <c r="NZX1" s="109"/>
      <c r="NZY1" s="109"/>
      <c r="NZZ1" s="109"/>
      <c r="OAA1" s="110"/>
      <c r="OAB1" s="109"/>
      <c r="OAC1" s="109"/>
      <c r="OAD1" s="110"/>
      <c r="OAE1" s="109"/>
      <c r="OAF1" s="109"/>
      <c r="OAG1" s="109"/>
      <c r="OAH1" s="109"/>
      <c r="OAI1" s="109"/>
      <c r="OAJ1" s="109"/>
      <c r="OAK1" s="109"/>
      <c r="OAL1" s="109"/>
      <c r="OAM1" s="109"/>
      <c r="OAN1" s="109"/>
      <c r="OAO1" s="109"/>
      <c r="OAP1" s="110"/>
      <c r="OAQ1" s="109"/>
      <c r="OAR1" s="109"/>
      <c r="OAS1" s="110"/>
      <c r="OAT1" s="109"/>
      <c r="OAU1" s="109"/>
      <c r="OAV1" s="109"/>
      <c r="OAW1" s="109"/>
      <c r="OAX1" s="109"/>
      <c r="OAY1" s="109"/>
      <c r="OAZ1" s="109"/>
      <c r="OBA1" s="109"/>
      <c r="OBB1" s="109"/>
      <c r="OBC1" s="109"/>
      <c r="OBD1" s="109"/>
      <c r="OBE1" s="110"/>
      <c r="OBF1" s="109"/>
      <c r="OBG1" s="109"/>
      <c r="OBH1" s="110"/>
      <c r="OBI1" s="109"/>
      <c r="OBJ1" s="109"/>
      <c r="OBK1" s="109"/>
      <c r="OBL1" s="109"/>
      <c r="OBM1" s="109"/>
      <c r="OBN1" s="109"/>
      <c r="OBO1" s="109"/>
      <c r="OBP1" s="109"/>
      <c r="OBQ1" s="109"/>
      <c r="OBR1" s="109"/>
      <c r="OBS1" s="109"/>
      <c r="OBT1" s="110"/>
      <c r="OBU1" s="109"/>
      <c r="OBV1" s="109"/>
      <c r="OBW1" s="110"/>
      <c r="OBX1" s="109"/>
      <c r="OBY1" s="109"/>
      <c r="OBZ1" s="109"/>
      <c r="OCA1" s="109"/>
      <c r="OCB1" s="109"/>
      <c r="OCC1" s="109"/>
      <c r="OCD1" s="109"/>
      <c r="OCE1" s="109"/>
      <c r="OCF1" s="109"/>
      <c r="OCG1" s="109"/>
      <c r="OCH1" s="109"/>
      <c r="OCI1" s="110"/>
      <c r="OCJ1" s="109"/>
      <c r="OCK1" s="109"/>
      <c r="OCL1" s="110"/>
      <c r="OCM1" s="109"/>
      <c r="OCN1" s="109"/>
      <c r="OCO1" s="109"/>
      <c r="OCP1" s="109"/>
      <c r="OCQ1" s="109"/>
      <c r="OCR1" s="109"/>
      <c r="OCS1" s="109"/>
      <c r="OCT1" s="109"/>
      <c r="OCU1" s="109"/>
      <c r="OCV1" s="109"/>
      <c r="OCW1" s="109"/>
      <c r="OCX1" s="110"/>
      <c r="OCY1" s="109"/>
      <c r="OCZ1" s="109"/>
      <c r="ODA1" s="110"/>
      <c r="ODB1" s="109"/>
      <c r="ODC1" s="109"/>
      <c r="ODD1" s="109"/>
      <c r="ODE1" s="109"/>
      <c r="ODF1" s="109"/>
      <c r="ODG1" s="109"/>
      <c r="ODH1" s="109"/>
      <c r="ODI1" s="109"/>
      <c r="ODJ1" s="109"/>
      <c r="ODK1" s="109"/>
      <c r="ODL1" s="109"/>
      <c r="ODM1" s="110"/>
      <c r="ODN1" s="109"/>
      <c r="ODO1" s="109"/>
      <c r="ODP1" s="110"/>
      <c r="ODQ1" s="109"/>
      <c r="ODR1" s="109"/>
      <c r="ODS1" s="109"/>
      <c r="ODT1" s="109"/>
      <c r="ODU1" s="109"/>
      <c r="ODV1" s="109"/>
      <c r="ODW1" s="109"/>
      <c r="ODX1" s="109"/>
      <c r="ODY1" s="109"/>
      <c r="ODZ1" s="109"/>
      <c r="OEA1" s="109"/>
      <c r="OEB1" s="110"/>
      <c r="OEC1" s="109"/>
      <c r="OED1" s="109"/>
      <c r="OEE1" s="110"/>
      <c r="OEF1" s="109"/>
      <c r="OEG1" s="109"/>
      <c r="OEH1" s="109"/>
      <c r="OEI1" s="109"/>
      <c r="OEJ1" s="109"/>
      <c r="OEK1" s="109"/>
      <c r="OEL1" s="109"/>
      <c r="OEM1" s="109"/>
      <c r="OEN1" s="109"/>
      <c r="OEO1" s="109"/>
      <c r="OEP1" s="109"/>
      <c r="OEQ1" s="110"/>
      <c r="OER1" s="109"/>
      <c r="OES1" s="109"/>
      <c r="OET1" s="110"/>
      <c r="OEU1" s="109"/>
      <c r="OEV1" s="109"/>
      <c r="OEW1" s="109"/>
      <c r="OEX1" s="109"/>
      <c r="OEY1" s="109"/>
      <c r="OEZ1" s="109"/>
      <c r="OFA1" s="109"/>
      <c r="OFB1" s="109"/>
      <c r="OFC1" s="109"/>
      <c r="OFD1" s="109"/>
      <c r="OFE1" s="109"/>
      <c r="OFF1" s="110"/>
      <c r="OFG1" s="109"/>
      <c r="OFH1" s="109"/>
      <c r="OFI1" s="110"/>
      <c r="OFJ1" s="109"/>
      <c r="OFK1" s="109"/>
      <c r="OFL1" s="109"/>
      <c r="OFM1" s="109"/>
      <c r="OFN1" s="109"/>
      <c r="OFO1" s="109"/>
      <c r="OFP1" s="109"/>
      <c r="OFQ1" s="109"/>
      <c r="OFR1" s="109"/>
      <c r="OFS1" s="109"/>
      <c r="OFT1" s="109"/>
      <c r="OFU1" s="110"/>
      <c r="OFV1" s="109"/>
      <c r="OFW1" s="109"/>
      <c r="OFX1" s="110"/>
      <c r="OFY1" s="109"/>
      <c r="OFZ1" s="109"/>
      <c r="OGA1" s="109"/>
      <c r="OGB1" s="109"/>
      <c r="OGC1" s="109"/>
      <c r="OGD1" s="109"/>
      <c r="OGE1" s="109"/>
      <c r="OGF1" s="109"/>
      <c r="OGG1" s="109"/>
      <c r="OGH1" s="109"/>
      <c r="OGI1" s="109"/>
      <c r="OGJ1" s="110"/>
      <c r="OGK1" s="109"/>
      <c r="OGL1" s="109"/>
      <c r="OGM1" s="110"/>
      <c r="OGN1" s="109"/>
      <c r="OGO1" s="109"/>
      <c r="OGP1" s="109"/>
      <c r="OGQ1" s="109"/>
      <c r="OGR1" s="109"/>
      <c r="OGS1" s="109"/>
      <c r="OGT1" s="109"/>
      <c r="OGU1" s="109"/>
      <c r="OGV1" s="109"/>
      <c r="OGW1" s="109"/>
      <c r="OGX1" s="109"/>
      <c r="OGY1" s="110"/>
      <c r="OGZ1" s="109"/>
      <c r="OHA1" s="109"/>
      <c r="OHB1" s="110"/>
      <c r="OHC1" s="109"/>
      <c r="OHD1" s="109"/>
      <c r="OHE1" s="109"/>
      <c r="OHF1" s="109"/>
      <c r="OHG1" s="109"/>
      <c r="OHH1" s="109"/>
      <c r="OHI1" s="109"/>
      <c r="OHJ1" s="109"/>
      <c r="OHK1" s="109"/>
      <c r="OHL1" s="109"/>
      <c r="OHM1" s="109"/>
      <c r="OHN1" s="110"/>
      <c r="OHO1" s="109"/>
      <c r="OHP1" s="109"/>
      <c r="OHQ1" s="110"/>
      <c r="OHR1" s="109"/>
      <c r="OHS1" s="109"/>
      <c r="OHT1" s="109"/>
      <c r="OHU1" s="109"/>
      <c r="OHV1" s="109"/>
      <c r="OHW1" s="109"/>
      <c r="OHX1" s="109"/>
      <c r="OHY1" s="109"/>
      <c r="OHZ1" s="109"/>
      <c r="OIA1" s="109"/>
      <c r="OIB1" s="109"/>
      <c r="OIC1" s="110"/>
      <c r="OID1" s="109"/>
      <c r="OIE1" s="109"/>
      <c r="OIF1" s="110"/>
      <c r="OIG1" s="109"/>
      <c r="OIH1" s="109"/>
      <c r="OII1" s="109"/>
      <c r="OIJ1" s="109"/>
      <c r="OIK1" s="109"/>
      <c r="OIL1" s="109"/>
      <c r="OIM1" s="109"/>
      <c r="OIN1" s="109"/>
      <c r="OIO1" s="109"/>
      <c r="OIP1" s="109"/>
      <c r="OIQ1" s="109"/>
      <c r="OIR1" s="110"/>
      <c r="OIS1" s="109"/>
      <c r="OIT1" s="109"/>
      <c r="OIU1" s="110"/>
      <c r="OIV1" s="109"/>
      <c r="OIW1" s="109"/>
      <c r="OIX1" s="109"/>
      <c r="OIY1" s="109"/>
      <c r="OIZ1" s="109"/>
      <c r="OJA1" s="109"/>
      <c r="OJB1" s="109"/>
      <c r="OJC1" s="109"/>
      <c r="OJD1" s="109"/>
      <c r="OJE1" s="109"/>
      <c r="OJF1" s="109"/>
      <c r="OJG1" s="110"/>
      <c r="OJH1" s="109"/>
      <c r="OJI1" s="109"/>
      <c r="OJJ1" s="110"/>
      <c r="OJK1" s="109"/>
      <c r="OJL1" s="109"/>
      <c r="OJM1" s="109"/>
      <c r="OJN1" s="109"/>
      <c r="OJO1" s="109"/>
      <c r="OJP1" s="109"/>
      <c r="OJQ1" s="109"/>
      <c r="OJR1" s="109"/>
      <c r="OJS1" s="109"/>
      <c r="OJT1" s="109"/>
      <c r="OJU1" s="109"/>
      <c r="OJV1" s="110"/>
      <c r="OJW1" s="109"/>
      <c r="OJX1" s="109"/>
      <c r="OJY1" s="110"/>
      <c r="OJZ1" s="109"/>
      <c r="OKA1" s="109"/>
      <c r="OKB1" s="109"/>
      <c r="OKC1" s="109"/>
      <c r="OKD1" s="109"/>
      <c r="OKE1" s="109"/>
      <c r="OKF1" s="109"/>
      <c r="OKG1" s="109"/>
      <c r="OKH1" s="109"/>
      <c r="OKI1" s="109"/>
      <c r="OKJ1" s="109"/>
      <c r="OKK1" s="110"/>
      <c r="OKL1" s="109"/>
      <c r="OKM1" s="109"/>
      <c r="OKN1" s="110"/>
      <c r="OKO1" s="109"/>
      <c r="OKP1" s="109"/>
      <c r="OKQ1" s="109"/>
      <c r="OKR1" s="109"/>
      <c r="OKS1" s="109"/>
      <c r="OKT1" s="109"/>
      <c r="OKU1" s="109"/>
      <c r="OKV1" s="109"/>
      <c r="OKW1" s="109"/>
      <c r="OKX1" s="109"/>
      <c r="OKY1" s="109"/>
      <c r="OKZ1" s="110"/>
      <c r="OLA1" s="109"/>
      <c r="OLB1" s="109"/>
      <c r="OLC1" s="110"/>
      <c r="OLD1" s="109"/>
      <c r="OLE1" s="109"/>
      <c r="OLF1" s="109"/>
      <c r="OLG1" s="109"/>
      <c r="OLH1" s="109"/>
      <c r="OLI1" s="109"/>
      <c r="OLJ1" s="109"/>
      <c r="OLK1" s="109"/>
      <c r="OLL1" s="109"/>
      <c r="OLM1" s="109"/>
      <c r="OLN1" s="109"/>
      <c r="OLO1" s="110"/>
      <c r="OLP1" s="109"/>
      <c r="OLQ1" s="109"/>
      <c r="OLR1" s="110"/>
      <c r="OLS1" s="109"/>
      <c r="OLT1" s="109"/>
      <c r="OLU1" s="109"/>
      <c r="OLV1" s="109"/>
      <c r="OLW1" s="109"/>
      <c r="OLX1" s="109"/>
      <c r="OLY1" s="109"/>
      <c r="OLZ1" s="109"/>
      <c r="OMA1" s="109"/>
      <c r="OMB1" s="109"/>
      <c r="OMC1" s="109"/>
      <c r="OMD1" s="110"/>
      <c r="OME1" s="109"/>
      <c r="OMF1" s="109"/>
      <c r="OMG1" s="110"/>
      <c r="OMH1" s="109"/>
      <c r="OMI1" s="109"/>
      <c r="OMJ1" s="109"/>
      <c r="OMK1" s="109"/>
      <c r="OML1" s="109"/>
      <c r="OMM1" s="109"/>
      <c r="OMN1" s="109"/>
      <c r="OMO1" s="109"/>
      <c r="OMP1" s="109"/>
      <c r="OMQ1" s="109"/>
      <c r="OMR1" s="109"/>
      <c r="OMS1" s="110"/>
      <c r="OMT1" s="109"/>
      <c r="OMU1" s="109"/>
      <c r="OMV1" s="110"/>
      <c r="OMW1" s="109"/>
      <c r="OMX1" s="109"/>
      <c r="OMY1" s="109"/>
      <c r="OMZ1" s="109"/>
      <c r="ONA1" s="109"/>
      <c r="ONB1" s="109"/>
      <c r="ONC1" s="109"/>
      <c r="OND1" s="109"/>
      <c r="ONE1" s="109"/>
      <c r="ONF1" s="109"/>
      <c r="ONG1" s="109"/>
      <c r="ONH1" s="110"/>
      <c r="ONI1" s="109"/>
      <c r="ONJ1" s="109"/>
      <c r="ONK1" s="110"/>
      <c r="ONL1" s="109"/>
      <c r="ONM1" s="109"/>
      <c r="ONN1" s="109"/>
      <c r="ONO1" s="109"/>
      <c r="ONP1" s="109"/>
      <c r="ONQ1" s="109"/>
      <c r="ONR1" s="109"/>
      <c r="ONS1" s="109"/>
      <c r="ONT1" s="109"/>
      <c r="ONU1" s="109"/>
      <c r="ONV1" s="109"/>
      <c r="ONW1" s="110"/>
      <c r="ONX1" s="109"/>
      <c r="ONY1" s="109"/>
      <c r="ONZ1" s="110"/>
      <c r="OOA1" s="109"/>
      <c r="OOB1" s="109"/>
      <c r="OOC1" s="109"/>
      <c r="OOD1" s="109"/>
      <c r="OOE1" s="109"/>
      <c r="OOF1" s="109"/>
      <c r="OOG1" s="109"/>
      <c r="OOH1" s="109"/>
      <c r="OOI1" s="109"/>
      <c r="OOJ1" s="109"/>
      <c r="OOK1" s="109"/>
      <c r="OOL1" s="110"/>
      <c r="OOM1" s="109"/>
      <c r="OON1" s="109"/>
      <c r="OOO1" s="110"/>
      <c r="OOP1" s="109"/>
      <c r="OOQ1" s="109"/>
      <c r="OOR1" s="109"/>
      <c r="OOS1" s="109"/>
      <c r="OOT1" s="109"/>
      <c r="OOU1" s="109"/>
      <c r="OOV1" s="109"/>
      <c r="OOW1" s="109"/>
      <c r="OOX1" s="109"/>
      <c r="OOY1" s="109"/>
      <c r="OOZ1" s="109"/>
      <c r="OPA1" s="110"/>
      <c r="OPB1" s="109"/>
      <c r="OPC1" s="109"/>
      <c r="OPD1" s="110"/>
      <c r="OPE1" s="109"/>
      <c r="OPF1" s="109"/>
      <c r="OPG1" s="109"/>
      <c r="OPH1" s="109"/>
      <c r="OPI1" s="109"/>
      <c r="OPJ1" s="109"/>
      <c r="OPK1" s="109"/>
      <c r="OPL1" s="109"/>
      <c r="OPM1" s="109"/>
      <c r="OPN1" s="109"/>
      <c r="OPO1" s="109"/>
      <c r="OPP1" s="110"/>
      <c r="OPQ1" s="109"/>
      <c r="OPR1" s="109"/>
      <c r="OPS1" s="110"/>
      <c r="OPT1" s="109"/>
      <c r="OPU1" s="109"/>
      <c r="OPV1" s="109"/>
      <c r="OPW1" s="109"/>
      <c r="OPX1" s="109"/>
      <c r="OPY1" s="109"/>
      <c r="OPZ1" s="109"/>
      <c r="OQA1" s="109"/>
      <c r="OQB1" s="109"/>
      <c r="OQC1" s="109"/>
      <c r="OQD1" s="109"/>
      <c r="OQE1" s="110"/>
      <c r="OQF1" s="109"/>
      <c r="OQG1" s="109"/>
      <c r="OQH1" s="110"/>
      <c r="OQI1" s="109"/>
      <c r="OQJ1" s="109"/>
      <c r="OQK1" s="109"/>
      <c r="OQL1" s="109"/>
      <c r="OQM1" s="109"/>
      <c r="OQN1" s="109"/>
      <c r="OQO1" s="109"/>
      <c r="OQP1" s="109"/>
      <c r="OQQ1" s="109"/>
      <c r="OQR1" s="109"/>
      <c r="OQS1" s="109"/>
      <c r="OQT1" s="110"/>
      <c r="OQU1" s="109"/>
      <c r="OQV1" s="109"/>
      <c r="OQW1" s="110"/>
      <c r="OQX1" s="109"/>
      <c r="OQY1" s="109"/>
      <c r="OQZ1" s="109"/>
      <c r="ORA1" s="109"/>
      <c r="ORB1" s="109"/>
      <c r="ORC1" s="109"/>
      <c r="ORD1" s="109"/>
      <c r="ORE1" s="109"/>
      <c r="ORF1" s="109"/>
      <c r="ORG1" s="109"/>
      <c r="ORH1" s="109"/>
      <c r="ORI1" s="110"/>
      <c r="ORJ1" s="109"/>
      <c r="ORK1" s="109"/>
      <c r="ORL1" s="110"/>
      <c r="ORM1" s="109"/>
      <c r="ORN1" s="109"/>
      <c r="ORO1" s="109"/>
      <c r="ORP1" s="109"/>
      <c r="ORQ1" s="109"/>
      <c r="ORR1" s="109"/>
      <c r="ORS1" s="109"/>
      <c r="ORT1" s="109"/>
      <c r="ORU1" s="109"/>
      <c r="ORV1" s="109"/>
      <c r="ORW1" s="109"/>
      <c r="ORX1" s="110"/>
      <c r="ORY1" s="109"/>
      <c r="ORZ1" s="109"/>
      <c r="OSA1" s="110"/>
      <c r="OSB1" s="109"/>
      <c r="OSC1" s="109"/>
      <c r="OSD1" s="109"/>
      <c r="OSE1" s="109"/>
      <c r="OSF1" s="109"/>
      <c r="OSG1" s="109"/>
      <c r="OSH1" s="109"/>
      <c r="OSI1" s="109"/>
      <c r="OSJ1" s="109"/>
      <c r="OSK1" s="109"/>
      <c r="OSL1" s="109"/>
      <c r="OSM1" s="110"/>
      <c r="OSN1" s="109"/>
      <c r="OSO1" s="109"/>
      <c r="OSP1" s="110"/>
      <c r="OSQ1" s="109"/>
      <c r="OSR1" s="109"/>
      <c r="OSS1" s="109"/>
      <c r="OST1" s="109"/>
      <c r="OSU1" s="109"/>
      <c r="OSV1" s="109"/>
      <c r="OSW1" s="109"/>
      <c r="OSX1" s="109"/>
      <c r="OSY1" s="109"/>
      <c r="OSZ1" s="109"/>
      <c r="OTA1" s="109"/>
      <c r="OTB1" s="110"/>
      <c r="OTC1" s="109"/>
      <c r="OTD1" s="109"/>
      <c r="OTE1" s="110"/>
      <c r="OTF1" s="109"/>
      <c r="OTG1" s="109"/>
      <c r="OTH1" s="109"/>
      <c r="OTI1" s="109"/>
      <c r="OTJ1" s="109"/>
      <c r="OTK1" s="109"/>
      <c r="OTL1" s="109"/>
      <c r="OTM1" s="109"/>
      <c r="OTN1" s="109"/>
      <c r="OTO1" s="109"/>
      <c r="OTP1" s="109"/>
      <c r="OTQ1" s="110"/>
      <c r="OTR1" s="109"/>
      <c r="OTS1" s="109"/>
      <c r="OTT1" s="110"/>
      <c r="OTU1" s="109"/>
      <c r="OTV1" s="109"/>
      <c r="OTW1" s="109"/>
      <c r="OTX1" s="109"/>
      <c r="OTY1" s="109"/>
      <c r="OTZ1" s="109"/>
      <c r="OUA1" s="109"/>
      <c r="OUB1" s="109"/>
      <c r="OUC1" s="109"/>
      <c r="OUD1" s="109"/>
      <c r="OUE1" s="109"/>
      <c r="OUF1" s="110"/>
      <c r="OUG1" s="109"/>
      <c r="OUH1" s="109"/>
      <c r="OUI1" s="110"/>
      <c r="OUJ1" s="109"/>
      <c r="OUK1" s="109"/>
      <c r="OUL1" s="109"/>
      <c r="OUM1" s="109"/>
      <c r="OUN1" s="109"/>
      <c r="OUO1" s="109"/>
      <c r="OUP1" s="109"/>
      <c r="OUQ1" s="109"/>
      <c r="OUR1" s="109"/>
      <c r="OUS1" s="109"/>
      <c r="OUT1" s="109"/>
      <c r="OUU1" s="110"/>
      <c r="OUV1" s="109"/>
      <c r="OUW1" s="109"/>
      <c r="OUX1" s="110"/>
      <c r="OUY1" s="109"/>
      <c r="OUZ1" s="109"/>
      <c r="OVA1" s="109"/>
      <c r="OVB1" s="109"/>
      <c r="OVC1" s="109"/>
      <c r="OVD1" s="109"/>
      <c r="OVE1" s="109"/>
      <c r="OVF1" s="109"/>
      <c r="OVG1" s="109"/>
      <c r="OVH1" s="109"/>
      <c r="OVI1" s="109"/>
      <c r="OVJ1" s="110"/>
      <c r="OVK1" s="109"/>
      <c r="OVL1" s="109"/>
      <c r="OVM1" s="110"/>
      <c r="OVN1" s="109"/>
      <c r="OVO1" s="109"/>
      <c r="OVP1" s="109"/>
      <c r="OVQ1" s="109"/>
      <c r="OVR1" s="109"/>
      <c r="OVS1" s="109"/>
      <c r="OVT1" s="109"/>
      <c r="OVU1" s="109"/>
      <c r="OVV1" s="109"/>
      <c r="OVW1" s="109"/>
      <c r="OVX1" s="109"/>
      <c r="OVY1" s="110"/>
      <c r="OVZ1" s="109"/>
      <c r="OWA1" s="109"/>
      <c r="OWB1" s="110"/>
      <c r="OWC1" s="109"/>
      <c r="OWD1" s="109"/>
      <c r="OWE1" s="109"/>
      <c r="OWF1" s="109"/>
      <c r="OWG1" s="109"/>
      <c r="OWH1" s="109"/>
      <c r="OWI1" s="109"/>
      <c r="OWJ1" s="109"/>
      <c r="OWK1" s="109"/>
      <c r="OWL1" s="109"/>
      <c r="OWM1" s="109"/>
      <c r="OWN1" s="110"/>
      <c r="OWO1" s="109"/>
      <c r="OWP1" s="109"/>
      <c r="OWQ1" s="110"/>
      <c r="OWR1" s="109"/>
      <c r="OWS1" s="109"/>
      <c r="OWT1" s="109"/>
      <c r="OWU1" s="109"/>
      <c r="OWV1" s="109"/>
      <c r="OWW1" s="109"/>
      <c r="OWX1" s="109"/>
      <c r="OWY1" s="109"/>
      <c r="OWZ1" s="109"/>
      <c r="OXA1" s="109"/>
      <c r="OXB1" s="109"/>
      <c r="OXC1" s="110"/>
      <c r="OXD1" s="109"/>
      <c r="OXE1" s="109"/>
      <c r="OXF1" s="110"/>
      <c r="OXG1" s="109"/>
      <c r="OXH1" s="109"/>
      <c r="OXI1" s="109"/>
      <c r="OXJ1" s="109"/>
      <c r="OXK1" s="109"/>
      <c r="OXL1" s="109"/>
      <c r="OXM1" s="109"/>
      <c r="OXN1" s="109"/>
      <c r="OXO1" s="109"/>
      <c r="OXP1" s="109"/>
      <c r="OXQ1" s="109"/>
      <c r="OXR1" s="110"/>
      <c r="OXS1" s="109"/>
      <c r="OXT1" s="109"/>
      <c r="OXU1" s="110"/>
      <c r="OXV1" s="109"/>
      <c r="OXW1" s="109"/>
      <c r="OXX1" s="109"/>
      <c r="OXY1" s="109"/>
      <c r="OXZ1" s="109"/>
      <c r="OYA1" s="109"/>
      <c r="OYB1" s="109"/>
      <c r="OYC1" s="109"/>
      <c r="OYD1" s="109"/>
      <c r="OYE1" s="109"/>
      <c r="OYF1" s="109"/>
      <c r="OYG1" s="110"/>
      <c r="OYH1" s="109"/>
      <c r="OYI1" s="109"/>
      <c r="OYJ1" s="110"/>
      <c r="OYK1" s="109"/>
      <c r="OYL1" s="109"/>
      <c r="OYM1" s="109"/>
      <c r="OYN1" s="109"/>
      <c r="OYO1" s="109"/>
      <c r="OYP1" s="109"/>
      <c r="OYQ1" s="109"/>
      <c r="OYR1" s="109"/>
      <c r="OYS1" s="109"/>
      <c r="OYT1" s="109"/>
      <c r="OYU1" s="109"/>
      <c r="OYV1" s="110"/>
      <c r="OYW1" s="109"/>
      <c r="OYX1" s="109"/>
      <c r="OYY1" s="110"/>
      <c r="OYZ1" s="109"/>
      <c r="OZA1" s="109"/>
      <c r="OZB1" s="109"/>
      <c r="OZC1" s="109"/>
      <c r="OZD1" s="109"/>
      <c r="OZE1" s="109"/>
      <c r="OZF1" s="109"/>
      <c r="OZG1" s="109"/>
      <c r="OZH1" s="109"/>
      <c r="OZI1" s="109"/>
      <c r="OZJ1" s="109"/>
      <c r="OZK1" s="110"/>
      <c r="OZL1" s="109"/>
      <c r="OZM1" s="109"/>
      <c r="OZN1" s="110"/>
      <c r="OZO1" s="109"/>
      <c r="OZP1" s="109"/>
      <c r="OZQ1" s="109"/>
      <c r="OZR1" s="109"/>
      <c r="OZS1" s="109"/>
      <c r="OZT1" s="109"/>
      <c r="OZU1" s="109"/>
      <c r="OZV1" s="109"/>
      <c r="OZW1" s="109"/>
      <c r="OZX1" s="109"/>
      <c r="OZY1" s="109"/>
      <c r="OZZ1" s="110"/>
      <c r="PAA1" s="109"/>
      <c r="PAB1" s="109"/>
      <c r="PAC1" s="110"/>
      <c r="PAD1" s="109"/>
      <c r="PAE1" s="109"/>
      <c r="PAF1" s="109"/>
      <c r="PAG1" s="109"/>
      <c r="PAH1" s="109"/>
      <c r="PAI1" s="109"/>
      <c r="PAJ1" s="109"/>
      <c r="PAK1" s="109"/>
      <c r="PAL1" s="109"/>
      <c r="PAM1" s="109"/>
      <c r="PAN1" s="109"/>
      <c r="PAO1" s="110"/>
      <c r="PAP1" s="109"/>
      <c r="PAQ1" s="109"/>
      <c r="PAR1" s="110"/>
      <c r="PAS1" s="109"/>
      <c r="PAT1" s="109"/>
      <c r="PAU1" s="109"/>
      <c r="PAV1" s="109"/>
      <c r="PAW1" s="109"/>
      <c r="PAX1" s="109"/>
      <c r="PAY1" s="109"/>
      <c r="PAZ1" s="109"/>
      <c r="PBA1" s="109"/>
      <c r="PBB1" s="109"/>
      <c r="PBC1" s="109"/>
      <c r="PBD1" s="110"/>
      <c r="PBE1" s="109"/>
      <c r="PBF1" s="109"/>
      <c r="PBG1" s="110"/>
      <c r="PBH1" s="109"/>
      <c r="PBI1" s="109"/>
      <c r="PBJ1" s="109"/>
      <c r="PBK1" s="109"/>
      <c r="PBL1" s="109"/>
      <c r="PBM1" s="109"/>
      <c r="PBN1" s="109"/>
      <c r="PBO1" s="109"/>
      <c r="PBP1" s="109"/>
      <c r="PBQ1" s="109"/>
      <c r="PBR1" s="109"/>
      <c r="PBS1" s="110"/>
      <c r="PBT1" s="109"/>
      <c r="PBU1" s="109"/>
      <c r="PBV1" s="110"/>
      <c r="PBW1" s="109"/>
      <c r="PBX1" s="109"/>
      <c r="PBY1" s="109"/>
      <c r="PBZ1" s="109"/>
      <c r="PCA1" s="109"/>
      <c r="PCB1" s="109"/>
      <c r="PCC1" s="109"/>
      <c r="PCD1" s="109"/>
      <c r="PCE1" s="109"/>
      <c r="PCF1" s="109"/>
      <c r="PCG1" s="109"/>
      <c r="PCH1" s="110"/>
      <c r="PCI1" s="109"/>
      <c r="PCJ1" s="109"/>
      <c r="PCK1" s="110"/>
      <c r="PCL1" s="109"/>
      <c r="PCM1" s="109"/>
      <c r="PCN1" s="109"/>
      <c r="PCO1" s="109"/>
      <c r="PCP1" s="109"/>
      <c r="PCQ1" s="109"/>
      <c r="PCR1" s="109"/>
      <c r="PCS1" s="109"/>
      <c r="PCT1" s="109"/>
      <c r="PCU1" s="109"/>
      <c r="PCV1" s="109"/>
      <c r="PCW1" s="110"/>
      <c r="PCX1" s="109"/>
      <c r="PCY1" s="109"/>
      <c r="PCZ1" s="110"/>
      <c r="PDA1" s="109"/>
      <c r="PDB1" s="109"/>
      <c r="PDC1" s="109"/>
      <c r="PDD1" s="109"/>
      <c r="PDE1" s="109"/>
      <c r="PDF1" s="109"/>
      <c r="PDG1" s="109"/>
      <c r="PDH1" s="109"/>
      <c r="PDI1" s="109"/>
      <c r="PDJ1" s="109"/>
      <c r="PDK1" s="109"/>
      <c r="PDL1" s="110"/>
      <c r="PDM1" s="109"/>
      <c r="PDN1" s="109"/>
      <c r="PDO1" s="110"/>
      <c r="PDP1" s="109"/>
      <c r="PDQ1" s="109"/>
      <c r="PDR1" s="109"/>
      <c r="PDS1" s="109"/>
      <c r="PDT1" s="109"/>
      <c r="PDU1" s="109"/>
      <c r="PDV1" s="109"/>
      <c r="PDW1" s="109"/>
      <c r="PDX1" s="109"/>
      <c r="PDY1" s="109"/>
      <c r="PDZ1" s="109"/>
      <c r="PEA1" s="110"/>
      <c r="PEB1" s="109"/>
      <c r="PEC1" s="109"/>
      <c r="PED1" s="110"/>
      <c r="PEE1" s="109"/>
      <c r="PEF1" s="109"/>
      <c r="PEG1" s="109"/>
      <c r="PEH1" s="109"/>
      <c r="PEI1" s="109"/>
      <c r="PEJ1" s="109"/>
      <c r="PEK1" s="109"/>
      <c r="PEL1" s="109"/>
      <c r="PEM1" s="109"/>
      <c r="PEN1" s="109"/>
      <c r="PEO1" s="109"/>
      <c r="PEP1" s="110"/>
      <c r="PEQ1" s="109"/>
      <c r="PER1" s="109"/>
      <c r="PES1" s="110"/>
      <c r="PET1" s="109"/>
      <c r="PEU1" s="109"/>
      <c r="PEV1" s="109"/>
      <c r="PEW1" s="109"/>
      <c r="PEX1" s="109"/>
      <c r="PEY1" s="109"/>
      <c r="PEZ1" s="109"/>
      <c r="PFA1" s="109"/>
      <c r="PFB1" s="109"/>
      <c r="PFC1" s="109"/>
      <c r="PFD1" s="109"/>
      <c r="PFE1" s="110"/>
      <c r="PFF1" s="109"/>
      <c r="PFG1" s="109"/>
      <c r="PFH1" s="110"/>
      <c r="PFI1" s="109"/>
      <c r="PFJ1" s="109"/>
      <c r="PFK1" s="109"/>
      <c r="PFL1" s="109"/>
      <c r="PFM1" s="109"/>
      <c r="PFN1" s="109"/>
      <c r="PFO1" s="109"/>
      <c r="PFP1" s="109"/>
      <c r="PFQ1" s="109"/>
      <c r="PFR1" s="109"/>
      <c r="PFS1" s="109"/>
      <c r="PFT1" s="110"/>
      <c r="PFU1" s="109"/>
      <c r="PFV1" s="109"/>
      <c r="PFW1" s="110"/>
      <c r="PFX1" s="109"/>
      <c r="PFY1" s="109"/>
      <c r="PFZ1" s="109"/>
      <c r="PGA1" s="109"/>
      <c r="PGB1" s="109"/>
      <c r="PGC1" s="109"/>
      <c r="PGD1" s="109"/>
      <c r="PGE1" s="109"/>
      <c r="PGF1" s="109"/>
      <c r="PGG1" s="109"/>
      <c r="PGH1" s="109"/>
      <c r="PGI1" s="110"/>
      <c r="PGJ1" s="109"/>
      <c r="PGK1" s="109"/>
      <c r="PGL1" s="110"/>
      <c r="PGM1" s="109"/>
      <c r="PGN1" s="109"/>
      <c r="PGO1" s="109"/>
      <c r="PGP1" s="109"/>
      <c r="PGQ1" s="109"/>
      <c r="PGR1" s="109"/>
      <c r="PGS1" s="109"/>
      <c r="PGT1" s="109"/>
      <c r="PGU1" s="109"/>
      <c r="PGV1" s="109"/>
      <c r="PGW1" s="109"/>
      <c r="PGX1" s="110"/>
      <c r="PGY1" s="109"/>
      <c r="PGZ1" s="109"/>
      <c r="PHA1" s="110"/>
      <c r="PHB1" s="109"/>
      <c r="PHC1" s="109"/>
      <c r="PHD1" s="109"/>
      <c r="PHE1" s="109"/>
      <c r="PHF1" s="109"/>
      <c r="PHG1" s="109"/>
      <c r="PHH1" s="109"/>
      <c r="PHI1" s="109"/>
      <c r="PHJ1" s="109"/>
      <c r="PHK1" s="109"/>
      <c r="PHL1" s="109"/>
      <c r="PHM1" s="110"/>
      <c r="PHN1" s="109"/>
      <c r="PHO1" s="109"/>
      <c r="PHP1" s="110"/>
      <c r="PHQ1" s="109"/>
      <c r="PHR1" s="109"/>
      <c r="PHS1" s="109"/>
      <c r="PHT1" s="109"/>
      <c r="PHU1" s="109"/>
      <c r="PHV1" s="109"/>
      <c r="PHW1" s="109"/>
      <c r="PHX1" s="109"/>
      <c r="PHY1" s="109"/>
      <c r="PHZ1" s="109"/>
      <c r="PIA1" s="109"/>
      <c r="PIB1" s="110"/>
      <c r="PIC1" s="109"/>
      <c r="PID1" s="109"/>
      <c r="PIE1" s="110"/>
      <c r="PIF1" s="109"/>
      <c r="PIG1" s="109"/>
      <c r="PIH1" s="109"/>
      <c r="PII1" s="109"/>
      <c r="PIJ1" s="109"/>
      <c r="PIK1" s="109"/>
      <c r="PIL1" s="109"/>
      <c r="PIM1" s="109"/>
      <c r="PIN1" s="109"/>
      <c r="PIO1" s="109"/>
      <c r="PIP1" s="109"/>
      <c r="PIQ1" s="110"/>
      <c r="PIR1" s="109"/>
      <c r="PIS1" s="109"/>
      <c r="PIT1" s="110"/>
      <c r="PIU1" s="109"/>
      <c r="PIV1" s="109"/>
      <c r="PIW1" s="109"/>
      <c r="PIX1" s="109"/>
      <c r="PIY1" s="109"/>
      <c r="PIZ1" s="109"/>
      <c r="PJA1" s="109"/>
      <c r="PJB1" s="109"/>
      <c r="PJC1" s="109"/>
      <c r="PJD1" s="109"/>
      <c r="PJE1" s="109"/>
      <c r="PJF1" s="110"/>
      <c r="PJG1" s="109"/>
      <c r="PJH1" s="109"/>
      <c r="PJI1" s="110"/>
      <c r="PJJ1" s="109"/>
      <c r="PJK1" s="109"/>
      <c r="PJL1" s="109"/>
      <c r="PJM1" s="109"/>
      <c r="PJN1" s="109"/>
      <c r="PJO1" s="109"/>
      <c r="PJP1" s="109"/>
      <c r="PJQ1" s="109"/>
      <c r="PJR1" s="109"/>
      <c r="PJS1" s="109"/>
      <c r="PJT1" s="109"/>
      <c r="PJU1" s="110"/>
      <c r="PJV1" s="109"/>
      <c r="PJW1" s="109"/>
      <c r="PJX1" s="110"/>
      <c r="PJY1" s="109"/>
      <c r="PJZ1" s="109"/>
      <c r="PKA1" s="109"/>
      <c r="PKB1" s="109"/>
      <c r="PKC1" s="109"/>
      <c r="PKD1" s="109"/>
      <c r="PKE1" s="109"/>
      <c r="PKF1" s="109"/>
      <c r="PKG1" s="109"/>
      <c r="PKH1" s="109"/>
      <c r="PKI1" s="109"/>
      <c r="PKJ1" s="110"/>
      <c r="PKK1" s="109"/>
      <c r="PKL1" s="109"/>
      <c r="PKM1" s="110"/>
      <c r="PKN1" s="109"/>
      <c r="PKO1" s="109"/>
      <c r="PKP1" s="109"/>
      <c r="PKQ1" s="109"/>
      <c r="PKR1" s="109"/>
      <c r="PKS1" s="109"/>
      <c r="PKT1" s="109"/>
      <c r="PKU1" s="109"/>
      <c r="PKV1" s="109"/>
      <c r="PKW1" s="109"/>
      <c r="PKX1" s="109"/>
      <c r="PKY1" s="110"/>
      <c r="PKZ1" s="109"/>
      <c r="PLA1" s="109"/>
      <c r="PLB1" s="110"/>
      <c r="PLC1" s="109"/>
      <c r="PLD1" s="109"/>
      <c r="PLE1" s="109"/>
      <c r="PLF1" s="109"/>
      <c r="PLG1" s="109"/>
      <c r="PLH1" s="109"/>
      <c r="PLI1" s="109"/>
      <c r="PLJ1" s="109"/>
      <c r="PLK1" s="109"/>
      <c r="PLL1" s="109"/>
      <c r="PLM1" s="109"/>
      <c r="PLN1" s="110"/>
      <c r="PLO1" s="109"/>
      <c r="PLP1" s="109"/>
      <c r="PLQ1" s="110"/>
      <c r="PLR1" s="109"/>
      <c r="PLS1" s="109"/>
      <c r="PLT1" s="109"/>
      <c r="PLU1" s="109"/>
      <c r="PLV1" s="109"/>
      <c r="PLW1" s="109"/>
      <c r="PLX1" s="109"/>
      <c r="PLY1" s="109"/>
      <c r="PLZ1" s="109"/>
      <c r="PMA1" s="109"/>
      <c r="PMB1" s="109"/>
      <c r="PMC1" s="110"/>
      <c r="PMD1" s="109"/>
      <c r="PME1" s="109"/>
      <c r="PMF1" s="110"/>
      <c r="PMG1" s="109"/>
      <c r="PMH1" s="109"/>
      <c r="PMI1" s="109"/>
      <c r="PMJ1" s="109"/>
      <c r="PMK1" s="109"/>
      <c r="PML1" s="109"/>
      <c r="PMM1" s="109"/>
      <c r="PMN1" s="109"/>
      <c r="PMO1" s="109"/>
      <c r="PMP1" s="109"/>
      <c r="PMQ1" s="109"/>
      <c r="PMR1" s="110"/>
      <c r="PMS1" s="109"/>
      <c r="PMT1" s="109"/>
      <c r="PMU1" s="110"/>
      <c r="PMV1" s="109"/>
      <c r="PMW1" s="109"/>
      <c r="PMX1" s="109"/>
      <c r="PMY1" s="109"/>
      <c r="PMZ1" s="109"/>
      <c r="PNA1" s="109"/>
      <c r="PNB1" s="109"/>
      <c r="PNC1" s="109"/>
      <c r="PND1" s="109"/>
      <c r="PNE1" s="109"/>
      <c r="PNF1" s="109"/>
      <c r="PNG1" s="110"/>
      <c r="PNH1" s="109"/>
      <c r="PNI1" s="109"/>
      <c r="PNJ1" s="110"/>
      <c r="PNK1" s="109"/>
      <c r="PNL1" s="109"/>
      <c r="PNM1" s="109"/>
      <c r="PNN1" s="109"/>
      <c r="PNO1" s="109"/>
      <c r="PNP1" s="109"/>
      <c r="PNQ1" s="109"/>
      <c r="PNR1" s="109"/>
      <c r="PNS1" s="109"/>
      <c r="PNT1" s="109"/>
      <c r="PNU1" s="109"/>
      <c r="PNV1" s="110"/>
      <c r="PNW1" s="109"/>
      <c r="PNX1" s="109"/>
      <c r="PNY1" s="110"/>
      <c r="PNZ1" s="109"/>
      <c r="POA1" s="109"/>
      <c r="POB1" s="109"/>
      <c r="POC1" s="109"/>
      <c r="POD1" s="109"/>
      <c r="POE1" s="109"/>
      <c r="POF1" s="109"/>
      <c r="POG1" s="109"/>
      <c r="POH1" s="109"/>
      <c r="POI1" s="109"/>
      <c r="POJ1" s="109"/>
      <c r="POK1" s="110"/>
      <c r="POL1" s="109"/>
      <c r="POM1" s="109"/>
      <c r="PON1" s="110"/>
      <c r="POO1" s="109"/>
      <c r="POP1" s="109"/>
      <c r="POQ1" s="109"/>
      <c r="POR1" s="109"/>
      <c r="POS1" s="109"/>
      <c r="POT1" s="109"/>
      <c r="POU1" s="109"/>
      <c r="POV1" s="109"/>
      <c r="POW1" s="109"/>
      <c r="POX1" s="109"/>
      <c r="POY1" s="109"/>
      <c r="POZ1" s="110"/>
      <c r="PPA1" s="109"/>
      <c r="PPB1" s="109"/>
      <c r="PPC1" s="110"/>
      <c r="PPD1" s="109"/>
      <c r="PPE1" s="109"/>
      <c r="PPF1" s="109"/>
      <c r="PPG1" s="109"/>
      <c r="PPH1" s="109"/>
      <c r="PPI1" s="109"/>
      <c r="PPJ1" s="109"/>
      <c r="PPK1" s="109"/>
      <c r="PPL1" s="109"/>
      <c r="PPM1" s="109"/>
      <c r="PPN1" s="109"/>
      <c r="PPO1" s="110"/>
      <c r="PPP1" s="109"/>
      <c r="PPQ1" s="109"/>
      <c r="PPR1" s="110"/>
      <c r="PPS1" s="109"/>
      <c r="PPT1" s="109"/>
      <c r="PPU1" s="109"/>
      <c r="PPV1" s="109"/>
      <c r="PPW1" s="109"/>
      <c r="PPX1" s="109"/>
      <c r="PPY1" s="109"/>
      <c r="PPZ1" s="109"/>
      <c r="PQA1" s="109"/>
      <c r="PQB1" s="109"/>
      <c r="PQC1" s="109"/>
      <c r="PQD1" s="110"/>
      <c r="PQE1" s="109"/>
      <c r="PQF1" s="109"/>
      <c r="PQG1" s="110"/>
      <c r="PQH1" s="109"/>
      <c r="PQI1" s="109"/>
      <c r="PQJ1" s="109"/>
      <c r="PQK1" s="109"/>
      <c r="PQL1" s="109"/>
      <c r="PQM1" s="109"/>
      <c r="PQN1" s="109"/>
      <c r="PQO1" s="109"/>
      <c r="PQP1" s="109"/>
      <c r="PQQ1" s="109"/>
      <c r="PQR1" s="109"/>
      <c r="PQS1" s="110"/>
      <c r="PQT1" s="109"/>
      <c r="PQU1" s="109"/>
      <c r="PQV1" s="110"/>
      <c r="PQW1" s="109"/>
      <c r="PQX1" s="109"/>
      <c r="PQY1" s="109"/>
      <c r="PQZ1" s="109"/>
      <c r="PRA1" s="109"/>
      <c r="PRB1" s="109"/>
      <c r="PRC1" s="109"/>
      <c r="PRD1" s="109"/>
      <c r="PRE1" s="109"/>
      <c r="PRF1" s="109"/>
      <c r="PRG1" s="109"/>
      <c r="PRH1" s="110"/>
      <c r="PRI1" s="109"/>
      <c r="PRJ1" s="109"/>
      <c r="PRK1" s="110"/>
      <c r="PRL1" s="109"/>
      <c r="PRM1" s="109"/>
      <c r="PRN1" s="109"/>
      <c r="PRO1" s="109"/>
      <c r="PRP1" s="109"/>
      <c r="PRQ1" s="109"/>
      <c r="PRR1" s="109"/>
      <c r="PRS1" s="109"/>
      <c r="PRT1" s="109"/>
      <c r="PRU1" s="109"/>
      <c r="PRV1" s="109"/>
      <c r="PRW1" s="110"/>
      <c r="PRX1" s="109"/>
      <c r="PRY1" s="109"/>
      <c r="PRZ1" s="110"/>
      <c r="PSA1" s="109"/>
      <c r="PSB1" s="109"/>
      <c r="PSC1" s="109"/>
      <c r="PSD1" s="109"/>
      <c r="PSE1" s="109"/>
      <c r="PSF1" s="109"/>
      <c r="PSG1" s="109"/>
      <c r="PSH1" s="109"/>
      <c r="PSI1" s="109"/>
      <c r="PSJ1" s="109"/>
      <c r="PSK1" s="109"/>
      <c r="PSL1" s="110"/>
      <c r="PSM1" s="109"/>
      <c r="PSN1" s="109"/>
      <c r="PSO1" s="110"/>
      <c r="PSP1" s="109"/>
      <c r="PSQ1" s="109"/>
      <c r="PSR1" s="109"/>
      <c r="PSS1" s="109"/>
      <c r="PST1" s="109"/>
      <c r="PSU1" s="109"/>
      <c r="PSV1" s="109"/>
      <c r="PSW1" s="109"/>
      <c r="PSX1" s="109"/>
      <c r="PSY1" s="109"/>
      <c r="PSZ1" s="109"/>
      <c r="PTA1" s="110"/>
      <c r="PTB1" s="109"/>
      <c r="PTC1" s="109"/>
      <c r="PTD1" s="110"/>
      <c r="PTE1" s="109"/>
      <c r="PTF1" s="109"/>
      <c r="PTG1" s="109"/>
      <c r="PTH1" s="109"/>
      <c r="PTI1" s="109"/>
      <c r="PTJ1" s="109"/>
      <c r="PTK1" s="109"/>
      <c r="PTL1" s="109"/>
      <c r="PTM1" s="109"/>
      <c r="PTN1" s="109"/>
      <c r="PTO1" s="109"/>
      <c r="PTP1" s="110"/>
      <c r="PTQ1" s="109"/>
      <c r="PTR1" s="109"/>
      <c r="PTS1" s="110"/>
      <c r="PTT1" s="109"/>
      <c r="PTU1" s="109"/>
      <c r="PTV1" s="109"/>
      <c r="PTW1" s="109"/>
      <c r="PTX1" s="109"/>
      <c r="PTY1" s="109"/>
      <c r="PTZ1" s="109"/>
      <c r="PUA1" s="109"/>
      <c r="PUB1" s="109"/>
      <c r="PUC1" s="109"/>
      <c r="PUD1" s="109"/>
      <c r="PUE1" s="110"/>
      <c r="PUF1" s="109"/>
      <c r="PUG1" s="109"/>
      <c r="PUH1" s="110"/>
      <c r="PUI1" s="109"/>
      <c r="PUJ1" s="109"/>
      <c r="PUK1" s="109"/>
      <c r="PUL1" s="109"/>
      <c r="PUM1" s="109"/>
      <c r="PUN1" s="109"/>
      <c r="PUO1" s="109"/>
      <c r="PUP1" s="109"/>
      <c r="PUQ1" s="109"/>
      <c r="PUR1" s="109"/>
      <c r="PUS1" s="109"/>
      <c r="PUT1" s="110"/>
      <c r="PUU1" s="109"/>
      <c r="PUV1" s="109"/>
      <c r="PUW1" s="110"/>
      <c r="PUX1" s="109"/>
      <c r="PUY1" s="109"/>
      <c r="PUZ1" s="109"/>
      <c r="PVA1" s="109"/>
      <c r="PVB1" s="109"/>
      <c r="PVC1" s="109"/>
      <c r="PVD1" s="109"/>
      <c r="PVE1" s="109"/>
      <c r="PVF1" s="109"/>
      <c r="PVG1" s="109"/>
      <c r="PVH1" s="109"/>
      <c r="PVI1" s="110"/>
      <c r="PVJ1" s="109"/>
      <c r="PVK1" s="109"/>
      <c r="PVL1" s="110"/>
      <c r="PVM1" s="109"/>
      <c r="PVN1" s="109"/>
      <c r="PVO1" s="109"/>
      <c r="PVP1" s="109"/>
      <c r="PVQ1" s="109"/>
      <c r="PVR1" s="109"/>
      <c r="PVS1" s="109"/>
      <c r="PVT1" s="109"/>
      <c r="PVU1" s="109"/>
      <c r="PVV1" s="109"/>
      <c r="PVW1" s="109"/>
      <c r="PVX1" s="110"/>
      <c r="PVY1" s="109"/>
      <c r="PVZ1" s="109"/>
      <c r="PWA1" s="110"/>
      <c r="PWB1" s="109"/>
      <c r="PWC1" s="109"/>
      <c r="PWD1" s="109"/>
      <c r="PWE1" s="109"/>
      <c r="PWF1" s="109"/>
      <c r="PWG1" s="109"/>
      <c r="PWH1" s="109"/>
      <c r="PWI1" s="109"/>
      <c r="PWJ1" s="109"/>
      <c r="PWK1" s="109"/>
      <c r="PWL1" s="109"/>
      <c r="PWM1" s="110"/>
      <c r="PWN1" s="109"/>
      <c r="PWO1" s="109"/>
      <c r="PWP1" s="110"/>
      <c r="PWQ1" s="109"/>
      <c r="PWR1" s="109"/>
      <c r="PWS1" s="109"/>
      <c r="PWT1" s="109"/>
      <c r="PWU1" s="109"/>
      <c r="PWV1" s="109"/>
      <c r="PWW1" s="109"/>
      <c r="PWX1" s="109"/>
      <c r="PWY1" s="109"/>
      <c r="PWZ1" s="109"/>
      <c r="PXA1" s="109"/>
      <c r="PXB1" s="110"/>
      <c r="PXC1" s="109"/>
      <c r="PXD1" s="109"/>
      <c r="PXE1" s="110"/>
      <c r="PXF1" s="109"/>
      <c r="PXG1" s="109"/>
      <c r="PXH1" s="109"/>
      <c r="PXI1" s="109"/>
      <c r="PXJ1" s="109"/>
      <c r="PXK1" s="109"/>
      <c r="PXL1" s="109"/>
      <c r="PXM1" s="109"/>
      <c r="PXN1" s="109"/>
      <c r="PXO1" s="109"/>
      <c r="PXP1" s="109"/>
      <c r="PXQ1" s="110"/>
      <c r="PXR1" s="109"/>
      <c r="PXS1" s="109"/>
      <c r="PXT1" s="110"/>
      <c r="PXU1" s="109"/>
      <c r="PXV1" s="109"/>
      <c r="PXW1" s="109"/>
      <c r="PXX1" s="109"/>
      <c r="PXY1" s="109"/>
      <c r="PXZ1" s="109"/>
      <c r="PYA1" s="109"/>
      <c r="PYB1" s="109"/>
      <c r="PYC1" s="109"/>
      <c r="PYD1" s="109"/>
      <c r="PYE1" s="109"/>
      <c r="PYF1" s="110"/>
      <c r="PYG1" s="109"/>
      <c r="PYH1" s="109"/>
      <c r="PYI1" s="110"/>
      <c r="PYJ1" s="109"/>
      <c r="PYK1" s="109"/>
      <c r="PYL1" s="109"/>
      <c r="PYM1" s="109"/>
      <c r="PYN1" s="109"/>
      <c r="PYO1" s="109"/>
      <c r="PYP1" s="109"/>
      <c r="PYQ1" s="109"/>
      <c r="PYR1" s="109"/>
      <c r="PYS1" s="109"/>
      <c r="PYT1" s="109"/>
      <c r="PYU1" s="110"/>
      <c r="PYV1" s="109"/>
      <c r="PYW1" s="109"/>
      <c r="PYX1" s="110"/>
      <c r="PYY1" s="109"/>
      <c r="PYZ1" s="109"/>
      <c r="PZA1" s="109"/>
      <c r="PZB1" s="109"/>
      <c r="PZC1" s="109"/>
      <c r="PZD1" s="109"/>
      <c r="PZE1" s="109"/>
      <c r="PZF1" s="109"/>
      <c r="PZG1" s="109"/>
      <c r="PZH1" s="109"/>
      <c r="PZI1" s="109"/>
      <c r="PZJ1" s="110"/>
      <c r="PZK1" s="109"/>
      <c r="PZL1" s="109"/>
      <c r="PZM1" s="110"/>
      <c r="PZN1" s="109"/>
      <c r="PZO1" s="109"/>
      <c r="PZP1" s="109"/>
      <c r="PZQ1" s="109"/>
      <c r="PZR1" s="109"/>
      <c r="PZS1" s="109"/>
      <c r="PZT1" s="109"/>
      <c r="PZU1" s="109"/>
      <c r="PZV1" s="109"/>
      <c r="PZW1" s="109"/>
      <c r="PZX1" s="109"/>
      <c r="PZY1" s="110"/>
      <c r="PZZ1" s="109"/>
      <c r="QAA1" s="109"/>
      <c r="QAB1" s="110"/>
      <c r="QAC1" s="109"/>
      <c r="QAD1" s="109"/>
      <c r="QAE1" s="109"/>
      <c r="QAF1" s="109"/>
      <c r="QAG1" s="109"/>
      <c r="QAH1" s="109"/>
      <c r="QAI1" s="109"/>
      <c r="QAJ1" s="109"/>
      <c r="QAK1" s="109"/>
      <c r="QAL1" s="109"/>
      <c r="QAM1" s="109"/>
      <c r="QAN1" s="110"/>
      <c r="QAO1" s="109"/>
      <c r="QAP1" s="109"/>
      <c r="QAQ1" s="110"/>
      <c r="QAR1" s="109"/>
      <c r="QAS1" s="109"/>
      <c r="QAT1" s="109"/>
      <c r="QAU1" s="109"/>
      <c r="QAV1" s="109"/>
      <c r="QAW1" s="109"/>
      <c r="QAX1" s="109"/>
      <c r="QAY1" s="109"/>
      <c r="QAZ1" s="109"/>
      <c r="QBA1" s="109"/>
      <c r="QBB1" s="109"/>
      <c r="QBC1" s="110"/>
      <c r="QBD1" s="109"/>
      <c r="QBE1" s="109"/>
      <c r="QBF1" s="110"/>
      <c r="QBG1" s="109"/>
      <c r="QBH1" s="109"/>
      <c r="QBI1" s="109"/>
      <c r="QBJ1" s="109"/>
      <c r="QBK1" s="109"/>
      <c r="QBL1" s="109"/>
      <c r="QBM1" s="109"/>
      <c r="QBN1" s="109"/>
      <c r="QBO1" s="109"/>
      <c r="QBP1" s="109"/>
      <c r="QBQ1" s="109"/>
      <c r="QBR1" s="110"/>
      <c r="QBS1" s="109"/>
      <c r="QBT1" s="109"/>
      <c r="QBU1" s="110"/>
      <c r="QBV1" s="109"/>
      <c r="QBW1" s="109"/>
      <c r="QBX1" s="109"/>
      <c r="QBY1" s="109"/>
      <c r="QBZ1" s="109"/>
      <c r="QCA1" s="109"/>
      <c r="QCB1" s="109"/>
      <c r="QCC1" s="109"/>
      <c r="QCD1" s="109"/>
      <c r="QCE1" s="109"/>
      <c r="QCF1" s="109"/>
      <c r="QCG1" s="110"/>
      <c r="QCH1" s="109"/>
      <c r="QCI1" s="109"/>
      <c r="QCJ1" s="110"/>
      <c r="QCK1" s="109"/>
      <c r="QCL1" s="109"/>
      <c r="QCM1" s="109"/>
      <c r="QCN1" s="109"/>
      <c r="QCO1" s="109"/>
      <c r="QCP1" s="109"/>
      <c r="QCQ1" s="109"/>
      <c r="QCR1" s="109"/>
      <c r="QCS1" s="109"/>
      <c r="QCT1" s="109"/>
      <c r="QCU1" s="109"/>
      <c r="QCV1" s="110"/>
      <c r="QCW1" s="109"/>
      <c r="QCX1" s="109"/>
      <c r="QCY1" s="110"/>
      <c r="QCZ1" s="109"/>
      <c r="QDA1" s="109"/>
      <c r="QDB1" s="109"/>
      <c r="QDC1" s="109"/>
      <c r="QDD1" s="109"/>
      <c r="QDE1" s="109"/>
      <c r="QDF1" s="109"/>
      <c r="QDG1" s="109"/>
      <c r="QDH1" s="109"/>
      <c r="QDI1" s="109"/>
      <c r="QDJ1" s="109"/>
      <c r="QDK1" s="110"/>
      <c r="QDL1" s="109"/>
      <c r="QDM1" s="109"/>
      <c r="QDN1" s="110"/>
      <c r="QDO1" s="109"/>
      <c r="QDP1" s="109"/>
      <c r="QDQ1" s="109"/>
      <c r="QDR1" s="109"/>
      <c r="QDS1" s="109"/>
      <c r="QDT1" s="109"/>
      <c r="QDU1" s="109"/>
      <c r="QDV1" s="109"/>
      <c r="QDW1" s="109"/>
      <c r="QDX1" s="109"/>
      <c r="QDY1" s="109"/>
      <c r="QDZ1" s="110"/>
      <c r="QEA1" s="109"/>
      <c r="QEB1" s="109"/>
      <c r="QEC1" s="110"/>
      <c r="QED1" s="109"/>
      <c r="QEE1" s="109"/>
      <c r="QEF1" s="109"/>
      <c r="QEG1" s="109"/>
      <c r="QEH1" s="109"/>
      <c r="QEI1" s="109"/>
      <c r="QEJ1" s="109"/>
      <c r="QEK1" s="109"/>
      <c r="QEL1" s="109"/>
      <c r="QEM1" s="109"/>
      <c r="QEN1" s="109"/>
      <c r="QEO1" s="110"/>
      <c r="QEP1" s="109"/>
      <c r="QEQ1" s="109"/>
      <c r="QER1" s="110"/>
      <c r="QES1" s="109"/>
      <c r="QET1" s="109"/>
      <c r="QEU1" s="109"/>
      <c r="QEV1" s="109"/>
      <c r="QEW1" s="109"/>
      <c r="QEX1" s="109"/>
      <c r="QEY1" s="109"/>
      <c r="QEZ1" s="109"/>
      <c r="QFA1" s="109"/>
      <c r="QFB1" s="109"/>
      <c r="QFC1" s="109"/>
      <c r="QFD1" s="110"/>
      <c r="QFE1" s="109"/>
      <c r="QFF1" s="109"/>
      <c r="QFG1" s="110"/>
      <c r="QFH1" s="109"/>
      <c r="QFI1" s="109"/>
      <c r="QFJ1" s="109"/>
      <c r="QFK1" s="109"/>
      <c r="QFL1" s="109"/>
      <c r="QFM1" s="109"/>
      <c r="QFN1" s="109"/>
      <c r="QFO1" s="109"/>
      <c r="QFP1" s="109"/>
      <c r="QFQ1" s="109"/>
      <c r="QFR1" s="109"/>
      <c r="QFS1" s="110"/>
      <c r="QFT1" s="109"/>
      <c r="QFU1" s="109"/>
      <c r="QFV1" s="110"/>
      <c r="QFW1" s="109"/>
      <c r="QFX1" s="109"/>
      <c r="QFY1" s="109"/>
      <c r="QFZ1" s="109"/>
      <c r="QGA1" s="109"/>
      <c r="QGB1" s="109"/>
      <c r="QGC1" s="109"/>
      <c r="QGD1" s="109"/>
      <c r="QGE1" s="109"/>
      <c r="QGF1" s="109"/>
      <c r="QGG1" s="109"/>
      <c r="QGH1" s="110"/>
      <c r="QGI1" s="109"/>
      <c r="QGJ1" s="109"/>
      <c r="QGK1" s="110"/>
      <c r="QGL1" s="109"/>
      <c r="QGM1" s="109"/>
      <c r="QGN1" s="109"/>
      <c r="QGO1" s="109"/>
      <c r="QGP1" s="109"/>
      <c r="QGQ1" s="109"/>
      <c r="QGR1" s="109"/>
      <c r="QGS1" s="109"/>
      <c r="QGT1" s="109"/>
      <c r="QGU1" s="109"/>
      <c r="QGV1" s="109"/>
      <c r="QGW1" s="110"/>
      <c r="QGX1" s="109"/>
      <c r="QGY1" s="109"/>
      <c r="QGZ1" s="110"/>
      <c r="QHA1" s="109"/>
      <c r="QHB1" s="109"/>
      <c r="QHC1" s="109"/>
      <c r="QHD1" s="109"/>
      <c r="QHE1" s="109"/>
      <c r="QHF1" s="109"/>
      <c r="QHG1" s="109"/>
      <c r="QHH1" s="109"/>
      <c r="QHI1" s="109"/>
      <c r="QHJ1" s="109"/>
      <c r="QHK1" s="109"/>
      <c r="QHL1" s="110"/>
      <c r="QHM1" s="109"/>
      <c r="QHN1" s="109"/>
      <c r="QHO1" s="110"/>
      <c r="QHP1" s="109"/>
      <c r="QHQ1" s="109"/>
      <c r="QHR1" s="109"/>
      <c r="QHS1" s="109"/>
      <c r="QHT1" s="109"/>
      <c r="QHU1" s="109"/>
      <c r="QHV1" s="109"/>
      <c r="QHW1" s="109"/>
      <c r="QHX1" s="109"/>
      <c r="QHY1" s="109"/>
      <c r="QHZ1" s="109"/>
      <c r="QIA1" s="110"/>
      <c r="QIB1" s="109"/>
      <c r="QIC1" s="109"/>
      <c r="QID1" s="110"/>
      <c r="QIE1" s="109"/>
      <c r="QIF1" s="109"/>
      <c r="QIG1" s="109"/>
      <c r="QIH1" s="109"/>
      <c r="QII1" s="109"/>
      <c r="QIJ1" s="109"/>
      <c r="QIK1" s="109"/>
      <c r="QIL1" s="109"/>
      <c r="QIM1" s="109"/>
      <c r="QIN1" s="109"/>
      <c r="QIO1" s="109"/>
      <c r="QIP1" s="110"/>
      <c r="QIQ1" s="109"/>
      <c r="QIR1" s="109"/>
      <c r="QIS1" s="110"/>
      <c r="QIT1" s="109"/>
      <c r="QIU1" s="109"/>
      <c r="QIV1" s="109"/>
      <c r="QIW1" s="109"/>
      <c r="QIX1" s="109"/>
      <c r="QIY1" s="109"/>
      <c r="QIZ1" s="109"/>
      <c r="QJA1" s="109"/>
      <c r="QJB1" s="109"/>
      <c r="QJC1" s="109"/>
      <c r="QJD1" s="109"/>
      <c r="QJE1" s="110"/>
      <c r="QJF1" s="109"/>
      <c r="QJG1" s="109"/>
      <c r="QJH1" s="110"/>
      <c r="QJI1" s="109"/>
      <c r="QJJ1" s="109"/>
      <c r="QJK1" s="109"/>
      <c r="QJL1" s="109"/>
      <c r="QJM1" s="109"/>
      <c r="QJN1" s="109"/>
      <c r="QJO1" s="109"/>
      <c r="QJP1" s="109"/>
      <c r="QJQ1" s="109"/>
      <c r="QJR1" s="109"/>
      <c r="QJS1" s="109"/>
      <c r="QJT1" s="110"/>
      <c r="QJU1" s="109"/>
      <c r="QJV1" s="109"/>
      <c r="QJW1" s="110"/>
      <c r="QJX1" s="109"/>
      <c r="QJY1" s="109"/>
      <c r="QJZ1" s="109"/>
      <c r="QKA1" s="109"/>
      <c r="QKB1" s="109"/>
      <c r="QKC1" s="109"/>
      <c r="QKD1" s="109"/>
      <c r="QKE1" s="109"/>
      <c r="QKF1" s="109"/>
      <c r="QKG1" s="109"/>
      <c r="QKH1" s="109"/>
      <c r="QKI1" s="110"/>
      <c r="QKJ1" s="109"/>
      <c r="QKK1" s="109"/>
      <c r="QKL1" s="110"/>
      <c r="QKM1" s="109"/>
      <c r="QKN1" s="109"/>
      <c r="QKO1" s="109"/>
      <c r="QKP1" s="109"/>
      <c r="QKQ1" s="109"/>
      <c r="QKR1" s="109"/>
      <c r="QKS1" s="109"/>
      <c r="QKT1" s="109"/>
      <c r="QKU1" s="109"/>
      <c r="QKV1" s="109"/>
      <c r="QKW1" s="109"/>
      <c r="QKX1" s="110"/>
      <c r="QKY1" s="109"/>
      <c r="QKZ1" s="109"/>
      <c r="QLA1" s="110"/>
      <c r="QLB1" s="109"/>
      <c r="QLC1" s="109"/>
      <c r="QLD1" s="109"/>
      <c r="QLE1" s="109"/>
      <c r="QLF1" s="109"/>
      <c r="QLG1" s="109"/>
      <c r="QLH1" s="109"/>
      <c r="QLI1" s="109"/>
      <c r="QLJ1" s="109"/>
      <c r="QLK1" s="109"/>
      <c r="QLL1" s="109"/>
      <c r="QLM1" s="110"/>
      <c r="QLN1" s="109"/>
      <c r="QLO1" s="109"/>
      <c r="QLP1" s="110"/>
      <c r="QLQ1" s="109"/>
      <c r="QLR1" s="109"/>
      <c r="QLS1" s="109"/>
      <c r="QLT1" s="109"/>
      <c r="QLU1" s="109"/>
      <c r="QLV1" s="109"/>
      <c r="QLW1" s="109"/>
      <c r="QLX1" s="109"/>
      <c r="QLY1" s="109"/>
      <c r="QLZ1" s="109"/>
      <c r="QMA1" s="109"/>
      <c r="QMB1" s="110"/>
      <c r="QMC1" s="109"/>
      <c r="QMD1" s="109"/>
      <c r="QME1" s="110"/>
      <c r="QMF1" s="109"/>
      <c r="QMG1" s="109"/>
      <c r="QMH1" s="109"/>
      <c r="QMI1" s="109"/>
      <c r="QMJ1" s="109"/>
      <c r="QMK1" s="109"/>
      <c r="QML1" s="109"/>
      <c r="QMM1" s="109"/>
      <c r="QMN1" s="109"/>
      <c r="QMO1" s="109"/>
      <c r="QMP1" s="109"/>
      <c r="QMQ1" s="110"/>
      <c r="QMR1" s="109"/>
      <c r="QMS1" s="109"/>
      <c r="QMT1" s="110"/>
      <c r="QMU1" s="109"/>
      <c r="QMV1" s="109"/>
      <c r="QMW1" s="109"/>
      <c r="QMX1" s="109"/>
      <c r="QMY1" s="109"/>
      <c r="QMZ1" s="109"/>
      <c r="QNA1" s="109"/>
      <c r="QNB1" s="109"/>
      <c r="QNC1" s="109"/>
      <c r="QND1" s="109"/>
      <c r="QNE1" s="109"/>
      <c r="QNF1" s="110"/>
      <c r="QNG1" s="109"/>
      <c r="QNH1" s="109"/>
      <c r="QNI1" s="110"/>
      <c r="QNJ1" s="109"/>
      <c r="QNK1" s="109"/>
      <c r="QNL1" s="109"/>
      <c r="QNM1" s="109"/>
      <c r="QNN1" s="109"/>
      <c r="QNO1" s="109"/>
      <c r="QNP1" s="109"/>
      <c r="QNQ1" s="109"/>
      <c r="QNR1" s="109"/>
      <c r="QNS1" s="109"/>
      <c r="QNT1" s="109"/>
      <c r="QNU1" s="110"/>
      <c r="QNV1" s="109"/>
      <c r="QNW1" s="109"/>
      <c r="QNX1" s="110"/>
      <c r="QNY1" s="109"/>
      <c r="QNZ1" s="109"/>
      <c r="QOA1" s="109"/>
      <c r="QOB1" s="109"/>
      <c r="QOC1" s="109"/>
      <c r="QOD1" s="109"/>
      <c r="QOE1" s="109"/>
      <c r="QOF1" s="109"/>
      <c r="QOG1" s="109"/>
      <c r="QOH1" s="109"/>
      <c r="QOI1" s="109"/>
      <c r="QOJ1" s="110"/>
      <c r="QOK1" s="109"/>
      <c r="QOL1" s="109"/>
      <c r="QOM1" s="110"/>
      <c r="QON1" s="109"/>
      <c r="QOO1" s="109"/>
      <c r="QOP1" s="109"/>
      <c r="QOQ1" s="109"/>
      <c r="QOR1" s="109"/>
      <c r="QOS1" s="109"/>
      <c r="QOT1" s="109"/>
      <c r="QOU1" s="109"/>
      <c r="QOV1" s="109"/>
      <c r="QOW1" s="109"/>
      <c r="QOX1" s="109"/>
      <c r="QOY1" s="110"/>
      <c r="QOZ1" s="109"/>
      <c r="QPA1" s="109"/>
      <c r="QPB1" s="110"/>
      <c r="QPC1" s="109"/>
      <c r="QPD1" s="109"/>
      <c r="QPE1" s="109"/>
      <c r="QPF1" s="109"/>
      <c r="QPG1" s="109"/>
      <c r="QPH1" s="109"/>
      <c r="QPI1" s="109"/>
      <c r="QPJ1" s="109"/>
      <c r="QPK1" s="109"/>
      <c r="QPL1" s="109"/>
      <c r="QPM1" s="109"/>
      <c r="QPN1" s="110"/>
      <c r="QPO1" s="109"/>
      <c r="QPP1" s="109"/>
      <c r="QPQ1" s="110"/>
      <c r="QPR1" s="109"/>
      <c r="QPS1" s="109"/>
      <c r="QPT1" s="109"/>
      <c r="QPU1" s="109"/>
      <c r="QPV1" s="109"/>
      <c r="QPW1" s="109"/>
      <c r="QPX1" s="109"/>
      <c r="QPY1" s="109"/>
      <c r="QPZ1" s="109"/>
      <c r="QQA1" s="109"/>
      <c r="QQB1" s="109"/>
      <c r="QQC1" s="110"/>
      <c r="QQD1" s="109"/>
      <c r="QQE1" s="109"/>
      <c r="QQF1" s="110"/>
      <c r="QQG1" s="109"/>
      <c r="QQH1" s="109"/>
      <c r="QQI1" s="109"/>
      <c r="QQJ1" s="109"/>
      <c r="QQK1" s="109"/>
      <c r="QQL1" s="109"/>
      <c r="QQM1" s="109"/>
      <c r="QQN1" s="109"/>
      <c r="QQO1" s="109"/>
      <c r="QQP1" s="109"/>
      <c r="QQQ1" s="109"/>
      <c r="QQR1" s="110"/>
      <c r="QQS1" s="109"/>
      <c r="QQT1" s="109"/>
      <c r="QQU1" s="110"/>
      <c r="QQV1" s="109"/>
      <c r="QQW1" s="109"/>
      <c r="QQX1" s="109"/>
      <c r="QQY1" s="109"/>
      <c r="QQZ1" s="109"/>
      <c r="QRA1" s="109"/>
      <c r="QRB1" s="109"/>
      <c r="QRC1" s="109"/>
      <c r="QRD1" s="109"/>
      <c r="QRE1" s="109"/>
      <c r="QRF1" s="109"/>
      <c r="QRG1" s="110"/>
      <c r="QRH1" s="109"/>
      <c r="QRI1" s="109"/>
      <c r="QRJ1" s="110"/>
      <c r="QRK1" s="109"/>
      <c r="QRL1" s="109"/>
      <c r="QRM1" s="109"/>
      <c r="QRN1" s="109"/>
      <c r="QRO1" s="109"/>
      <c r="QRP1" s="109"/>
      <c r="QRQ1" s="109"/>
      <c r="QRR1" s="109"/>
      <c r="QRS1" s="109"/>
      <c r="QRT1" s="109"/>
      <c r="QRU1" s="109"/>
      <c r="QRV1" s="110"/>
      <c r="QRW1" s="109"/>
      <c r="QRX1" s="109"/>
      <c r="QRY1" s="110"/>
      <c r="QRZ1" s="109"/>
      <c r="QSA1" s="109"/>
      <c r="QSB1" s="109"/>
      <c r="QSC1" s="109"/>
      <c r="QSD1" s="109"/>
      <c r="QSE1" s="109"/>
      <c r="QSF1" s="109"/>
      <c r="QSG1" s="109"/>
      <c r="QSH1" s="109"/>
      <c r="QSI1" s="109"/>
      <c r="QSJ1" s="109"/>
      <c r="QSK1" s="110"/>
      <c r="QSL1" s="109"/>
      <c r="QSM1" s="109"/>
      <c r="QSN1" s="110"/>
      <c r="QSO1" s="109"/>
      <c r="QSP1" s="109"/>
      <c r="QSQ1" s="109"/>
      <c r="QSR1" s="109"/>
      <c r="QSS1" s="109"/>
      <c r="QST1" s="109"/>
      <c r="QSU1" s="109"/>
      <c r="QSV1" s="109"/>
      <c r="QSW1" s="109"/>
      <c r="QSX1" s="109"/>
      <c r="QSY1" s="109"/>
      <c r="QSZ1" s="110"/>
      <c r="QTA1" s="109"/>
      <c r="QTB1" s="109"/>
      <c r="QTC1" s="110"/>
      <c r="QTD1" s="109"/>
      <c r="QTE1" s="109"/>
      <c r="QTF1" s="109"/>
      <c r="QTG1" s="109"/>
      <c r="QTH1" s="109"/>
      <c r="QTI1" s="109"/>
      <c r="QTJ1" s="109"/>
      <c r="QTK1" s="109"/>
      <c r="QTL1" s="109"/>
      <c r="QTM1" s="109"/>
      <c r="QTN1" s="109"/>
      <c r="QTO1" s="110"/>
      <c r="QTP1" s="109"/>
      <c r="QTQ1" s="109"/>
      <c r="QTR1" s="110"/>
      <c r="QTS1" s="109"/>
      <c r="QTT1" s="109"/>
      <c r="QTU1" s="109"/>
      <c r="QTV1" s="109"/>
      <c r="QTW1" s="109"/>
      <c r="QTX1" s="109"/>
      <c r="QTY1" s="109"/>
      <c r="QTZ1" s="109"/>
      <c r="QUA1" s="109"/>
      <c r="QUB1" s="109"/>
      <c r="QUC1" s="109"/>
      <c r="QUD1" s="110"/>
      <c r="QUE1" s="109"/>
      <c r="QUF1" s="109"/>
      <c r="QUG1" s="110"/>
      <c r="QUH1" s="109"/>
      <c r="QUI1" s="109"/>
      <c r="QUJ1" s="109"/>
      <c r="QUK1" s="109"/>
      <c r="QUL1" s="109"/>
      <c r="QUM1" s="109"/>
      <c r="QUN1" s="109"/>
      <c r="QUO1" s="109"/>
      <c r="QUP1" s="109"/>
      <c r="QUQ1" s="109"/>
      <c r="QUR1" s="109"/>
      <c r="QUS1" s="110"/>
      <c r="QUT1" s="109"/>
      <c r="QUU1" s="109"/>
      <c r="QUV1" s="110"/>
      <c r="QUW1" s="109"/>
      <c r="QUX1" s="109"/>
      <c r="QUY1" s="109"/>
      <c r="QUZ1" s="109"/>
      <c r="QVA1" s="109"/>
      <c r="QVB1" s="109"/>
      <c r="QVC1" s="109"/>
      <c r="QVD1" s="109"/>
      <c r="QVE1" s="109"/>
      <c r="QVF1" s="109"/>
      <c r="QVG1" s="109"/>
      <c r="QVH1" s="110"/>
      <c r="QVI1" s="109"/>
      <c r="QVJ1" s="109"/>
      <c r="QVK1" s="110"/>
      <c r="QVL1" s="109"/>
      <c r="QVM1" s="109"/>
      <c r="QVN1" s="109"/>
      <c r="QVO1" s="109"/>
      <c r="QVP1" s="109"/>
      <c r="QVQ1" s="109"/>
      <c r="QVR1" s="109"/>
      <c r="QVS1" s="109"/>
      <c r="QVT1" s="109"/>
      <c r="QVU1" s="109"/>
      <c r="QVV1" s="109"/>
      <c r="QVW1" s="110"/>
      <c r="QVX1" s="109"/>
      <c r="QVY1" s="109"/>
      <c r="QVZ1" s="110"/>
      <c r="QWA1" s="109"/>
      <c r="QWB1" s="109"/>
      <c r="QWC1" s="109"/>
      <c r="QWD1" s="109"/>
      <c r="QWE1" s="109"/>
      <c r="QWF1" s="109"/>
      <c r="QWG1" s="109"/>
      <c r="QWH1" s="109"/>
      <c r="QWI1" s="109"/>
      <c r="QWJ1" s="109"/>
      <c r="QWK1" s="109"/>
      <c r="QWL1" s="110"/>
      <c r="QWM1" s="109"/>
      <c r="QWN1" s="109"/>
      <c r="QWO1" s="110"/>
      <c r="QWP1" s="109"/>
      <c r="QWQ1" s="109"/>
      <c r="QWR1" s="109"/>
      <c r="QWS1" s="109"/>
      <c r="QWT1" s="109"/>
      <c r="QWU1" s="109"/>
      <c r="QWV1" s="109"/>
      <c r="QWW1" s="109"/>
      <c r="QWX1" s="109"/>
      <c r="QWY1" s="109"/>
      <c r="QWZ1" s="109"/>
      <c r="QXA1" s="110"/>
      <c r="QXB1" s="109"/>
      <c r="QXC1" s="109"/>
      <c r="QXD1" s="110"/>
      <c r="QXE1" s="109"/>
      <c r="QXF1" s="109"/>
      <c r="QXG1" s="109"/>
      <c r="QXH1" s="109"/>
      <c r="QXI1" s="109"/>
      <c r="QXJ1" s="109"/>
      <c r="QXK1" s="109"/>
      <c r="QXL1" s="109"/>
      <c r="QXM1" s="109"/>
      <c r="QXN1" s="109"/>
      <c r="QXO1" s="109"/>
      <c r="QXP1" s="110"/>
      <c r="QXQ1" s="109"/>
      <c r="QXR1" s="109"/>
      <c r="QXS1" s="110"/>
      <c r="QXT1" s="109"/>
      <c r="QXU1" s="109"/>
      <c r="QXV1" s="109"/>
      <c r="QXW1" s="109"/>
      <c r="QXX1" s="109"/>
      <c r="QXY1" s="109"/>
      <c r="QXZ1" s="109"/>
      <c r="QYA1" s="109"/>
      <c r="QYB1" s="109"/>
      <c r="QYC1" s="109"/>
      <c r="QYD1" s="109"/>
      <c r="QYE1" s="110"/>
      <c r="QYF1" s="109"/>
      <c r="QYG1" s="109"/>
      <c r="QYH1" s="110"/>
      <c r="QYI1" s="109"/>
      <c r="QYJ1" s="109"/>
      <c r="QYK1" s="109"/>
      <c r="QYL1" s="109"/>
      <c r="QYM1" s="109"/>
      <c r="QYN1" s="109"/>
      <c r="QYO1" s="109"/>
      <c r="QYP1" s="109"/>
      <c r="QYQ1" s="109"/>
      <c r="QYR1" s="109"/>
      <c r="QYS1" s="109"/>
      <c r="QYT1" s="110"/>
      <c r="QYU1" s="109"/>
      <c r="QYV1" s="109"/>
      <c r="QYW1" s="110"/>
      <c r="QYX1" s="109"/>
      <c r="QYY1" s="109"/>
      <c r="QYZ1" s="109"/>
      <c r="QZA1" s="109"/>
      <c r="QZB1" s="109"/>
      <c r="QZC1" s="109"/>
      <c r="QZD1" s="109"/>
      <c r="QZE1" s="109"/>
      <c r="QZF1" s="109"/>
      <c r="QZG1" s="109"/>
      <c r="QZH1" s="109"/>
      <c r="QZI1" s="110"/>
      <c r="QZJ1" s="109"/>
      <c r="QZK1" s="109"/>
      <c r="QZL1" s="110"/>
      <c r="QZM1" s="109"/>
      <c r="QZN1" s="109"/>
      <c r="QZO1" s="109"/>
      <c r="QZP1" s="109"/>
      <c r="QZQ1" s="109"/>
      <c r="QZR1" s="109"/>
      <c r="QZS1" s="109"/>
      <c r="QZT1" s="109"/>
      <c r="QZU1" s="109"/>
      <c r="QZV1" s="109"/>
      <c r="QZW1" s="109"/>
      <c r="QZX1" s="110"/>
      <c r="QZY1" s="109"/>
      <c r="QZZ1" s="109"/>
      <c r="RAA1" s="110"/>
      <c r="RAB1" s="109"/>
      <c r="RAC1" s="109"/>
      <c r="RAD1" s="109"/>
      <c r="RAE1" s="109"/>
      <c r="RAF1" s="109"/>
      <c r="RAG1" s="109"/>
      <c r="RAH1" s="109"/>
      <c r="RAI1" s="109"/>
      <c r="RAJ1" s="109"/>
      <c r="RAK1" s="109"/>
      <c r="RAL1" s="109"/>
      <c r="RAM1" s="110"/>
      <c r="RAN1" s="109"/>
      <c r="RAO1" s="109"/>
      <c r="RAP1" s="110"/>
      <c r="RAQ1" s="109"/>
      <c r="RAR1" s="109"/>
      <c r="RAS1" s="109"/>
      <c r="RAT1" s="109"/>
      <c r="RAU1" s="109"/>
      <c r="RAV1" s="109"/>
      <c r="RAW1" s="109"/>
      <c r="RAX1" s="109"/>
      <c r="RAY1" s="109"/>
      <c r="RAZ1" s="109"/>
      <c r="RBA1" s="109"/>
      <c r="RBB1" s="110"/>
      <c r="RBC1" s="109"/>
      <c r="RBD1" s="109"/>
      <c r="RBE1" s="110"/>
      <c r="RBF1" s="109"/>
      <c r="RBG1" s="109"/>
      <c r="RBH1" s="109"/>
      <c r="RBI1" s="109"/>
      <c r="RBJ1" s="109"/>
      <c r="RBK1" s="109"/>
      <c r="RBL1" s="109"/>
      <c r="RBM1" s="109"/>
      <c r="RBN1" s="109"/>
      <c r="RBO1" s="109"/>
      <c r="RBP1" s="109"/>
      <c r="RBQ1" s="110"/>
      <c r="RBR1" s="109"/>
      <c r="RBS1" s="109"/>
      <c r="RBT1" s="110"/>
      <c r="RBU1" s="109"/>
      <c r="RBV1" s="109"/>
      <c r="RBW1" s="109"/>
      <c r="RBX1" s="109"/>
      <c r="RBY1" s="109"/>
      <c r="RBZ1" s="109"/>
      <c r="RCA1" s="109"/>
      <c r="RCB1" s="109"/>
      <c r="RCC1" s="109"/>
      <c r="RCD1" s="109"/>
      <c r="RCE1" s="109"/>
      <c r="RCF1" s="110"/>
      <c r="RCG1" s="109"/>
      <c r="RCH1" s="109"/>
      <c r="RCI1" s="110"/>
      <c r="RCJ1" s="109"/>
      <c r="RCK1" s="109"/>
      <c r="RCL1" s="109"/>
      <c r="RCM1" s="109"/>
      <c r="RCN1" s="109"/>
      <c r="RCO1" s="109"/>
      <c r="RCP1" s="109"/>
      <c r="RCQ1" s="109"/>
      <c r="RCR1" s="109"/>
      <c r="RCS1" s="109"/>
      <c r="RCT1" s="109"/>
      <c r="RCU1" s="110"/>
      <c r="RCV1" s="109"/>
      <c r="RCW1" s="109"/>
      <c r="RCX1" s="110"/>
      <c r="RCY1" s="109"/>
      <c r="RCZ1" s="109"/>
      <c r="RDA1" s="109"/>
      <c r="RDB1" s="109"/>
      <c r="RDC1" s="109"/>
      <c r="RDD1" s="109"/>
      <c r="RDE1" s="109"/>
      <c r="RDF1" s="109"/>
      <c r="RDG1" s="109"/>
      <c r="RDH1" s="109"/>
      <c r="RDI1" s="109"/>
      <c r="RDJ1" s="110"/>
      <c r="RDK1" s="109"/>
      <c r="RDL1" s="109"/>
      <c r="RDM1" s="110"/>
      <c r="RDN1" s="109"/>
      <c r="RDO1" s="109"/>
      <c r="RDP1" s="109"/>
      <c r="RDQ1" s="109"/>
      <c r="RDR1" s="109"/>
      <c r="RDS1" s="109"/>
      <c r="RDT1" s="109"/>
      <c r="RDU1" s="109"/>
      <c r="RDV1" s="109"/>
      <c r="RDW1" s="109"/>
      <c r="RDX1" s="109"/>
      <c r="RDY1" s="110"/>
      <c r="RDZ1" s="109"/>
      <c r="REA1" s="109"/>
      <c r="REB1" s="110"/>
      <c r="REC1" s="109"/>
      <c r="RED1" s="109"/>
      <c r="REE1" s="109"/>
      <c r="REF1" s="109"/>
      <c r="REG1" s="109"/>
      <c r="REH1" s="109"/>
      <c r="REI1" s="109"/>
      <c r="REJ1" s="109"/>
      <c r="REK1" s="109"/>
      <c r="REL1" s="109"/>
      <c r="REM1" s="109"/>
      <c r="REN1" s="110"/>
      <c r="REO1" s="109"/>
      <c r="REP1" s="109"/>
      <c r="REQ1" s="110"/>
      <c r="RER1" s="109"/>
      <c r="RES1" s="109"/>
      <c r="RET1" s="109"/>
      <c r="REU1" s="109"/>
      <c r="REV1" s="109"/>
      <c r="REW1" s="109"/>
      <c r="REX1" s="109"/>
      <c r="REY1" s="109"/>
      <c r="REZ1" s="109"/>
      <c r="RFA1" s="109"/>
      <c r="RFB1" s="109"/>
      <c r="RFC1" s="110"/>
      <c r="RFD1" s="109"/>
      <c r="RFE1" s="109"/>
      <c r="RFF1" s="110"/>
      <c r="RFG1" s="109"/>
      <c r="RFH1" s="109"/>
      <c r="RFI1" s="109"/>
      <c r="RFJ1" s="109"/>
      <c r="RFK1" s="109"/>
      <c r="RFL1" s="109"/>
      <c r="RFM1" s="109"/>
      <c r="RFN1" s="109"/>
      <c r="RFO1" s="109"/>
      <c r="RFP1" s="109"/>
      <c r="RFQ1" s="109"/>
      <c r="RFR1" s="110"/>
      <c r="RFS1" s="109"/>
      <c r="RFT1" s="109"/>
      <c r="RFU1" s="110"/>
      <c r="RFV1" s="109"/>
      <c r="RFW1" s="109"/>
      <c r="RFX1" s="109"/>
      <c r="RFY1" s="109"/>
      <c r="RFZ1" s="109"/>
      <c r="RGA1" s="109"/>
      <c r="RGB1" s="109"/>
      <c r="RGC1" s="109"/>
      <c r="RGD1" s="109"/>
      <c r="RGE1" s="109"/>
      <c r="RGF1" s="109"/>
      <c r="RGG1" s="110"/>
      <c r="RGH1" s="109"/>
      <c r="RGI1" s="109"/>
      <c r="RGJ1" s="110"/>
      <c r="RGK1" s="109"/>
      <c r="RGL1" s="109"/>
      <c r="RGM1" s="109"/>
      <c r="RGN1" s="109"/>
      <c r="RGO1" s="109"/>
      <c r="RGP1" s="109"/>
      <c r="RGQ1" s="109"/>
      <c r="RGR1" s="109"/>
      <c r="RGS1" s="109"/>
      <c r="RGT1" s="109"/>
      <c r="RGU1" s="109"/>
      <c r="RGV1" s="110"/>
      <c r="RGW1" s="109"/>
      <c r="RGX1" s="109"/>
      <c r="RGY1" s="110"/>
      <c r="RGZ1" s="109"/>
      <c r="RHA1" s="109"/>
      <c r="RHB1" s="109"/>
      <c r="RHC1" s="109"/>
      <c r="RHD1" s="109"/>
      <c r="RHE1" s="109"/>
      <c r="RHF1" s="109"/>
      <c r="RHG1" s="109"/>
      <c r="RHH1" s="109"/>
      <c r="RHI1" s="109"/>
      <c r="RHJ1" s="109"/>
      <c r="RHK1" s="110"/>
      <c r="RHL1" s="109"/>
      <c r="RHM1" s="109"/>
      <c r="RHN1" s="110"/>
      <c r="RHO1" s="109"/>
      <c r="RHP1" s="109"/>
      <c r="RHQ1" s="109"/>
      <c r="RHR1" s="109"/>
      <c r="RHS1" s="109"/>
      <c r="RHT1" s="109"/>
      <c r="RHU1" s="109"/>
      <c r="RHV1" s="109"/>
      <c r="RHW1" s="109"/>
      <c r="RHX1" s="109"/>
      <c r="RHY1" s="109"/>
      <c r="RHZ1" s="110"/>
      <c r="RIA1" s="109"/>
      <c r="RIB1" s="109"/>
      <c r="RIC1" s="110"/>
      <c r="RID1" s="109"/>
      <c r="RIE1" s="109"/>
      <c r="RIF1" s="109"/>
      <c r="RIG1" s="109"/>
      <c r="RIH1" s="109"/>
      <c r="RII1" s="109"/>
      <c r="RIJ1" s="109"/>
      <c r="RIK1" s="109"/>
      <c r="RIL1" s="109"/>
      <c r="RIM1" s="109"/>
      <c r="RIN1" s="109"/>
      <c r="RIO1" s="110"/>
      <c r="RIP1" s="109"/>
      <c r="RIQ1" s="109"/>
      <c r="RIR1" s="110"/>
      <c r="RIS1" s="109"/>
      <c r="RIT1" s="109"/>
      <c r="RIU1" s="109"/>
      <c r="RIV1" s="109"/>
      <c r="RIW1" s="109"/>
      <c r="RIX1" s="109"/>
      <c r="RIY1" s="109"/>
      <c r="RIZ1" s="109"/>
      <c r="RJA1" s="109"/>
      <c r="RJB1" s="109"/>
      <c r="RJC1" s="109"/>
      <c r="RJD1" s="110"/>
      <c r="RJE1" s="109"/>
      <c r="RJF1" s="109"/>
      <c r="RJG1" s="110"/>
      <c r="RJH1" s="109"/>
      <c r="RJI1" s="109"/>
      <c r="RJJ1" s="109"/>
      <c r="RJK1" s="109"/>
      <c r="RJL1" s="109"/>
      <c r="RJM1" s="109"/>
      <c r="RJN1" s="109"/>
      <c r="RJO1" s="109"/>
      <c r="RJP1" s="109"/>
      <c r="RJQ1" s="109"/>
      <c r="RJR1" s="109"/>
      <c r="RJS1" s="110"/>
      <c r="RJT1" s="109"/>
      <c r="RJU1" s="109"/>
      <c r="RJV1" s="110"/>
      <c r="RJW1" s="109"/>
      <c r="RJX1" s="109"/>
      <c r="RJY1" s="109"/>
      <c r="RJZ1" s="109"/>
      <c r="RKA1" s="109"/>
      <c r="RKB1" s="109"/>
      <c r="RKC1" s="109"/>
      <c r="RKD1" s="109"/>
      <c r="RKE1" s="109"/>
      <c r="RKF1" s="109"/>
      <c r="RKG1" s="109"/>
      <c r="RKH1" s="110"/>
      <c r="RKI1" s="109"/>
      <c r="RKJ1" s="109"/>
      <c r="RKK1" s="110"/>
      <c r="RKL1" s="109"/>
      <c r="RKM1" s="109"/>
      <c r="RKN1" s="109"/>
      <c r="RKO1" s="109"/>
      <c r="RKP1" s="109"/>
      <c r="RKQ1" s="109"/>
      <c r="RKR1" s="109"/>
      <c r="RKS1" s="109"/>
      <c r="RKT1" s="109"/>
      <c r="RKU1" s="109"/>
      <c r="RKV1" s="109"/>
      <c r="RKW1" s="110"/>
      <c r="RKX1" s="109"/>
      <c r="RKY1" s="109"/>
      <c r="RKZ1" s="110"/>
      <c r="RLA1" s="109"/>
      <c r="RLB1" s="109"/>
      <c r="RLC1" s="109"/>
      <c r="RLD1" s="109"/>
      <c r="RLE1" s="109"/>
      <c r="RLF1" s="109"/>
      <c r="RLG1" s="109"/>
      <c r="RLH1" s="109"/>
      <c r="RLI1" s="109"/>
      <c r="RLJ1" s="109"/>
      <c r="RLK1" s="109"/>
      <c r="RLL1" s="110"/>
      <c r="RLM1" s="109"/>
      <c r="RLN1" s="109"/>
      <c r="RLO1" s="110"/>
      <c r="RLP1" s="109"/>
      <c r="RLQ1" s="109"/>
      <c r="RLR1" s="109"/>
      <c r="RLS1" s="109"/>
      <c r="RLT1" s="109"/>
      <c r="RLU1" s="109"/>
      <c r="RLV1" s="109"/>
      <c r="RLW1" s="109"/>
      <c r="RLX1" s="109"/>
      <c r="RLY1" s="109"/>
      <c r="RLZ1" s="109"/>
      <c r="RMA1" s="110"/>
      <c r="RMB1" s="109"/>
      <c r="RMC1" s="109"/>
      <c r="RMD1" s="110"/>
      <c r="RME1" s="109"/>
      <c r="RMF1" s="109"/>
      <c r="RMG1" s="109"/>
      <c r="RMH1" s="109"/>
      <c r="RMI1" s="109"/>
      <c r="RMJ1" s="109"/>
      <c r="RMK1" s="109"/>
      <c r="RML1" s="109"/>
      <c r="RMM1" s="109"/>
      <c r="RMN1" s="109"/>
      <c r="RMO1" s="109"/>
      <c r="RMP1" s="110"/>
      <c r="RMQ1" s="109"/>
      <c r="RMR1" s="109"/>
      <c r="RMS1" s="110"/>
      <c r="RMT1" s="109"/>
      <c r="RMU1" s="109"/>
      <c r="RMV1" s="109"/>
      <c r="RMW1" s="109"/>
      <c r="RMX1" s="109"/>
      <c r="RMY1" s="109"/>
      <c r="RMZ1" s="109"/>
      <c r="RNA1" s="109"/>
      <c r="RNB1" s="109"/>
      <c r="RNC1" s="109"/>
      <c r="RND1" s="109"/>
      <c r="RNE1" s="110"/>
      <c r="RNF1" s="109"/>
      <c r="RNG1" s="109"/>
      <c r="RNH1" s="110"/>
      <c r="RNI1" s="109"/>
      <c r="RNJ1" s="109"/>
      <c r="RNK1" s="109"/>
      <c r="RNL1" s="109"/>
      <c r="RNM1" s="109"/>
      <c r="RNN1" s="109"/>
      <c r="RNO1" s="109"/>
      <c r="RNP1" s="109"/>
      <c r="RNQ1" s="109"/>
      <c r="RNR1" s="109"/>
      <c r="RNS1" s="109"/>
      <c r="RNT1" s="110"/>
      <c r="RNU1" s="109"/>
      <c r="RNV1" s="109"/>
      <c r="RNW1" s="110"/>
      <c r="RNX1" s="109"/>
      <c r="RNY1" s="109"/>
      <c r="RNZ1" s="109"/>
      <c r="ROA1" s="109"/>
      <c r="ROB1" s="109"/>
      <c r="ROC1" s="109"/>
      <c r="ROD1" s="109"/>
      <c r="ROE1" s="109"/>
      <c r="ROF1" s="109"/>
      <c r="ROG1" s="109"/>
      <c r="ROH1" s="109"/>
      <c r="ROI1" s="110"/>
      <c r="ROJ1" s="109"/>
      <c r="ROK1" s="109"/>
      <c r="ROL1" s="110"/>
      <c r="ROM1" s="109"/>
      <c r="RON1" s="109"/>
      <c r="ROO1" s="109"/>
      <c r="ROP1" s="109"/>
      <c r="ROQ1" s="109"/>
      <c r="ROR1" s="109"/>
      <c r="ROS1" s="109"/>
      <c r="ROT1" s="109"/>
      <c r="ROU1" s="109"/>
      <c r="ROV1" s="109"/>
      <c r="ROW1" s="109"/>
      <c r="ROX1" s="110"/>
      <c r="ROY1" s="109"/>
      <c r="ROZ1" s="109"/>
      <c r="RPA1" s="110"/>
      <c r="RPB1" s="109"/>
      <c r="RPC1" s="109"/>
      <c r="RPD1" s="109"/>
      <c r="RPE1" s="109"/>
      <c r="RPF1" s="109"/>
      <c r="RPG1" s="109"/>
      <c r="RPH1" s="109"/>
      <c r="RPI1" s="109"/>
      <c r="RPJ1" s="109"/>
      <c r="RPK1" s="109"/>
      <c r="RPL1" s="109"/>
      <c r="RPM1" s="110"/>
      <c r="RPN1" s="109"/>
      <c r="RPO1" s="109"/>
      <c r="RPP1" s="110"/>
      <c r="RPQ1" s="109"/>
      <c r="RPR1" s="109"/>
      <c r="RPS1" s="109"/>
      <c r="RPT1" s="109"/>
      <c r="RPU1" s="109"/>
      <c r="RPV1" s="109"/>
      <c r="RPW1" s="109"/>
      <c r="RPX1" s="109"/>
      <c r="RPY1" s="109"/>
      <c r="RPZ1" s="109"/>
      <c r="RQA1" s="109"/>
      <c r="RQB1" s="110"/>
      <c r="RQC1" s="109"/>
      <c r="RQD1" s="109"/>
      <c r="RQE1" s="110"/>
      <c r="RQF1" s="109"/>
      <c r="RQG1" s="109"/>
      <c r="RQH1" s="109"/>
      <c r="RQI1" s="109"/>
      <c r="RQJ1" s="109"/>
      <c r="RQK1" s="109"/>
      <c r="RQL1" s="109"/>
      <c r="RQM1" s="109"/>
      <c r="RQN1" s="109"/>
      <c r="RQO1" s="109"/>
      <c r="RQP1" s="109"/>
      <c r="RQQ1" s="110"/>
      <c r="RQR1" s="109"/>
      <c r="RQS1" s="109"/>
      <c r="RQT1" s="110"/>
      <c r="RQU1" s="109"/>
      <c r="RQV1" s="109"/>
      <c r="RQW1" s="109"/>
      <c r="RQX1" s="109"/>
      <c r="RQY1" s="109"/>
      <c r="RQZ1" s="109"/>
      <c r="RRA1" s="109"/>
      <c r="RRB1" s="109"/>
      <c r="RRC1" s="109"/>
      <c r="RRD1" s="109"/>
      <c r="RRE1" s="109"/>
      <c r="RRF1" s="110"/>
      <c r="RRG1" s="109"/>
      <c r="RRH1" s="109"/>
      <c r="RRI1" s="110"/>
      <c r="RRJ1" s="109"/>
      <c r="RRK1" s="109"/>
      <c r="RRL1" s="109"/>
      <c r="RRM1" s="109"/>
      <c r="RRN1" s="109"/>
      <c r="RRO1" s="109"/>
      <c r="RRP1" s="109"/>
      <c r="RRQ1" s="109"/>
      <c r="RRR1" s="109"/>
      <c r="RRS1" s="109"/>
      <c r="RRT1" s="109"/>
      <c r="RRU1" s="110"/>
      <c r="RRV1" s="109"/>
      <c r="RRW1" s="109"/>
      <c r="RRX1" s="110"/>
      <c r="RRY1" s="109"/>
      <c r="RRZ1" s="109"/>
      <c r="RSA1" s="109"/>
      <c r="RSB1" s="109"/>
      <c r="RSC1" s="109"/>
      <c r="RSD1" s="109"/>
      <c r="RSE1" s="109"/>
      <c r="RSF1" s="109"/>
      <c r="RSG1" s="109"/>
      <c r="RSH1" s="109"/>
      <c r="RSI1" s="109"/>
      <c r="RSJ1" s="110"/>
      <c r="RSK1" s="109"/>
      <c r="RSL1" s="109"/>
      <c r="RSM1" s="110"/>
      <c r="RSN1" s="109"/>
      <c r="RSO1" s="109"/>
      <c r="RSP1" s="109"/>
      <c r="RSQ1" s="109"/>
      <c r="RSR1" s="109"/>
      <c r="RSS1" s="109"/>
      <c r="RST1" s="109"/>
      <c r="RSU1" s="109"/>
      <c r="RSV1" s="109"/>
      <c r="RSW1" s="109"/>
      <c r="RSX1" s="109"/>
      <c r="RSY1" s="110"/>
      <c r="RSZ1" s="109"/>
      <c r="RTA1" s="109"/>
      <c r="RTB1" s="110"/>
      <c r="RTC1" s="109"/>
      <c r="RTD1" s="109"/>
      <c r="RTE1" s="109"/>
      <c r="RTF1" s="109"/>
      <c r="RTG1" s="109"/>
      <c r="RTH1" s="109"/>
      <c r="RTI1" s="109"/>
      <c r="RTJ1" s="109"/>
      <c r="RTK1" s="109"/>
      <c r="RTL1" s="109"/>
      <c r="RTM1" s="109"/>
      <c r="RTN1" s="110"/>
      <c r="RTO1" s="109"/>
      <c r="RTP1" s="109"/>
      <c r="RTQ1" s="110"/>
      <c r="RTR1" s="109"/>
      <c r="RTS1" s="109"/>
      <c r="RTT1" s="109"/>
      <c r="RTU1" s="109"/>
      <c r="RTV1" s="109"/>
      <c r="RTW1" s="109"/>
      <c r="RTX1" s="109"/>
      <c r="RTY1" s="109"/>
      <c r="RTZ1" s="109"/>
      <c r="RUA1" s="109"/>
      <c r="RUB1" s="109"/>
      <c r="RUC1" s="110"/>
      <c r="RUD1" s="109"/>
      <c r="RUE1" s="109"/>
      <c r="RUF1" s="110"/>
      <c r="RUG1" s="109"/>
      <c r="RUH1" s="109"/>
      <c r="RUI1" s="109"/>
      <c r="RUJ1" s="109"/>
      <c r="RUK1" s="109"/>
      <c r="RUL1" s="109"/>
      <c r="RUM1" s="109"/>
      <c r="RUN1" s="109"/>
      <c r="RUO1" s="109"/>
      <c r="RUP1" s="109"/>
      <c r="RUQ1" s="109"/>
      <c r="RUR1" s="110"/>
      <c r="RUS1" s="109"/>
      <c r="RUT1" s="109"/>
      <c r="RUU1" s="110"/>
      <c r="RUV1" s="109"/>
      <c r="RUW1" s="109"/>
      <c r="RUX1" s="109"/>
      <c r="RUY1" s="109"/>
      <c r="RUZ1" s="109"/>
      <c r="RVA1" s="109"/>
      <c r="RVB1" s="109"/>
      <c r="RVC1" s="109"/>
      <c r="RVD1" s="109"/>
      <c r="RVE1" s="109"/>
      <c r="RVF1" s="109"/>
      <c r="RVG1" s="110"/>
      <c r="RVH1" s="109"/>
      <c r="RVI1" s="109"/>
      <c r="RVJ1" s="110"/>
      <c r="RVK1" s="109"/>
      <c r="RVL1" s="109"/>
      <c r="RVM1" s="109"/>
      <c r="RVN1" s="109"/>
      <c r="RVO1" s="109"/>
      <c r="RVP1" s="109"/>
      <c r="RVQ1" s="109"/>
      <c r="RVR1" s="109"/>
      <c r="RVS1" s="109"/>
      <c r="RVT1" s="109"/>
      <c r="RVU1" s="109"/>
      <c r="RVV1" s="110"/>
      <c r="RVW1" s="109"/>
      <c r="RVX1" s="109"/>
      <c r="RVY1" s="110"/>
      <c r="RVZ1" s="109"/>
      <c r="RWA1" s="109"/>
      <c r="RWB1" s="109"/>
      <c r="RWC1" s="109"/>
      <c r="RWD1" s="109"/>
      <c r="RWE1" s="109"/>
      <c r="RWF1" s="109"/>
      <c r="RWG1" s="109"/>
      <c r="RWH1" s="109"/>
      <c r="RWI1" s="109"/>
      <c r="RWJ1" s="109"/>
      <c r="RWK1" s="110"/>
      <c r="RWL1" s="109"/>
      <c r="RWM1" s="109"/>
      <c r="RWN1" s="110"/>
      <c r="RWO1" s="109"/>
      <c r="RWP1" s="109"/>
      <c r="RWQ1" s="109"/>
      <c r="RWR1" s="109"/>
      <c r="RWS1" s="109"/>
      <c r="RWT1" s="109"/>
      <c r="RWU1" s="109"/>
      <c r="RWV1" s="109"/>
      <c r="RWW1" s="109"/>
      <c r="RWX1" s="109"/>
      <c r="RWY1" s="109"/>
      <c r="RWZ1" s="110"/>
      <c r="RXA1" s="109"/>
      <c r="RXB1" s="109"/>
      <c r="RXC1" s="110"/>
      <c r="RXD1" s="109"/>
      <c r="RXE1" s="109"/>
      <c r="RXF1" s="109"/>
      <c r="RXG1" s="109"/>
      <c r="RXH1" s="109"/>
      <c r="RXI1" s="109"/>
      <c r="RXJ1" s="109"/>
      <c r="RXK1" s="109"/>
      <c r="RXL1" s="109"/>
      <c r="RXM1" s="109"/>
      <c r="RXN1" s="109"/>
      <c r="RXO1" s="110"/>
      <c r="RXP1" s="109"/>
      <c r="RXQ1" s="109"/>
      <c r="RXR1" s="110"/>
      <c r="RXS1" s="109"/>
      <c r="RXT1" s="109"/>
      <c r="RXU1" s="109"/>
      <c r="RXV1" s="109"/>
      <c r="RXW1" s="109"/>
      <c r="RXX1" s="109"/>
      <c r="RXY1" s="109"/>
      <c r="RXZ1" s="109"/>
      <c r="RYA1" s="109"/>
      <c r="RYB1" s="109"/>
      <c r="RYC1" s="109"/>
      <c r="RYD1" s="110"/>
      <c r="RYE1" s="109"/>
      <c r="RYF1" s="109"/>
      <c r="RYG1" s="110"/>
      <c r="RYH1" s="109"/>
      <c r="RYI1" s="109"/>
      <c r="RYJ1" s="109"/>
      <c r="RYK1" s="109"/>
      <c r="RYL1" s="109"/>
      <c r="RYM1" s="109"/>
      <c r="RYN1" s="109"/>
      <c r="RYO1" s="109"/>
      <c r="RYP1" s="109"/>
      <c r="RYQ1" s="109"/>
      <c r="RYR1" s="109"/>
      <c r="RYS1" s="110"/>
      <c r="RYT1" s="109"/>
      <c r="RYU1" s="109"/>
      <c r="RYV1" s="110"/>
      <c r="RYW1" s="109"/>
      <c r="RYX1" s="109"/>
      <c r="RYY1" s="109"/>
      <c r="RYZ1" s="109"/>
      <c r="RZA1" s="109"/>
      <c r="RZB1" s="109"/>
      <c r="RZC1" s="109"/>
      <c r="RZD1" s="109"/>
      <c r="RZE1" s="109"/>
      <c r="RZF1" s="109"/>
      <c r="RZG1" s="109"/>
      <c r="RZH1" s="110"/>
      <c r="RZI1" s="109"/>
      <c r="RZJ1" s="109"/>
      <c r="RZK1" s="110"/>
      <c r="RZL1" s="109"/>
      <c r="RZM1" s="109"/>
      <c r="RZN1" s="109"/>
      <c r="RZO1" s="109"/>
      <c r="RZP1" s="109"/>
      <c r="RZQ1" s="109"/>
      <c r="RZR1" s="109"/>
      <c r="RZS1" s="109"/>
      <c r="RZT1" s="109"/>
      <c r="RZU1" s="109"/>
      <c r="RZV1" s="109"/>
      <c r="RZW1" s="110"/>
      <c r="RZX1" s="109"/>
      <c r="RZY1" s="109"/>
      <c r="RZZ1" s="110"/>
      <c r="SAA1" s="109"/>
      <c r="SAB1" s="109"/>
      <c r="SAC1" s="109"/>
      <c r="SAD1" s="109"/>
      <c r="SAE1" s="109"/>
      <c r="SAF1" s="109"/>
      <c r="SAG1" s="109"/>
      <c r="SAH1" s="109"/>
      <c r="SAI1" s="109"/>
      <c r="SAJ1" s="109"/>
      <c r="SAK1" s="109"/>
      <c r="SAL1" s="110"/>
      <c r="SAM1" s="109"/>
      <c r="SAN1" s="109"/>
      <c r="SAO1" s="110"/>
      <c r="SAP1" s="109"/>
      <c r="SAQ1" s="109"/>
      <c r="SAR1" s="109"/>
      <c r="SAS1" s="109"/>
      <c r="SAT1" s="109"/>
      <c r="SAU1" s="109"/>
      <c r="SAV1" s="109"/>
      <c r="SAW1" s="109"/>
      <c r="SAX1" s="109"/>
      <c r="SAY1" s="109"/>
      <c r="SAZ1" s="109"/>
      <c r="SBA1" s="110"/>
      <c r="SBB1" s="109"/>
      <c r="SBC1" s="109"/>
      <c r="SBD1" s="110"/>
      <c r="SBE1" s="109"/>
      <c r="SBF1" s="109"/>
      <c r="SBG1" s="109"/>
      <c r="SBH1" s="109"/>
      <c r="SBI1" s="109"/>
      <c r="SBJ1" s="109"/>
      <c r="SBK1" s="109"/>
      <c r="SBL1" s="109"/>
      <c r="SBM1" s="109"/>
      <c r="SBN1" s="109"/>
      <c r="SBO1" s="109"/>
      <c r="SBP1" s="110"/>
      <c r="SBQ1" s="109"/>
      <c r="SBR1" s="109"/>
      <c r="SBS1" s="110"/>
      <c r="SBT1" s="109"/>
      <c r="SBU1" s="109"/>
      <c r="SBV1" s="109"/>
      <c r="SBW1" s="109"/>
      <c r="SBX1" s="109"/>
      <c r="SBY1" s="109"/>
      <c r="SBZ1" s="109"/>
      <c r="SCA1" s="109"/>
      <c r="SCB1" s="109"/>
      <c r="SCC1" s="109"/>
      <c r="SCD1" s="109"/>
      <c r="SCE1" s="110"/>
      <c r="SCF1" s="109"/>
      <c r="SCG1" s="109"/>
      <c r="SCH1" s="110"/>
      <c r="SCI1" s="109"/>
      <c r="SCJ1" s="109"/>
      <c r="SCK1" s="109"/>
      <c r="SCL1" s="109"/>
      <c r="SCM1" s="109"/>
      <c r="SCN1" s="109"/>
      <c r="SCO1" s="109"/>
      <c r="SCP1" s="109"/>
      <c r="SCQ1" s="109"/>
      <c r="SCR1" s="109"/>
      <c r="SCS1" s="109"/>
      <c r="SCT1" s="110"/>
      <c r="SCU1" s="109"/>
      <c r="SCV1" s="109"/>
      <c r="SCW1" s="110"/>
      <c r="SCX1" s="109"/>
      <c r="SCY1" s="109"/>
      <c r="SCZ1" s="109"/>
      <c r="SDA1" s="109"/>
      <c r="SDB1" s="109"/>
      <c r="SDC1" s="109"/>
      <c r="SDD1" s="109"/>
      <c r="SDE1" s="109"/>
      <c r="SDF1" s="109"/>
      <c r="SDG1" s="109"/>
      <c r="SDH1" s="109"/>
      <c r="SDI1" s="110"/>
      <c r="SDJ1" s="109"/>
      <c r="SDK1" s="109"/>
      <c r="SDL1" s="110"/>
      <c r="SDM1" s="109"/>
      <c r="SDN1" s="109"/>
      <c r="SDO1" s="109"/>
      <c r="SDP1" s="109"/>
      <c r="SDQ1" s="109"/>
      <c r="SDR1" s="109"/>
      <c r="SDS1" s="109"/>
      <c r="SDT1" s="109"/>
      <c r="SDU1" s="109"/>
      <c r="SDV1" s="109"/>
      <c r="SDW1" s="109"/>
      <c r="SDX1" s="110"/>
      <c r="SDY1" s="109"/>
      <c r="SDZ1" s="109"/>
      <c r="SEA1" s="110"/>
      <c r="SEB1" s="109"/>
      <c r="SEC1" s="109"/>
      <c r="SED1" s="109"/>
      <c r="SEE1" s="109"/>
      <c r="SEF1" s="109"/>
      <c r="SEG1" s="109"/>
      <c r="SEH1" s="109"/>
      <c r="SEI1" s="109"/>
      <c r="SEJ1" s="109"/>
      <c r="SEK1" s="109"/>
      <c r="SEL1" s="109"/>
      <c r="SEM1" s="110"/>
      <c r="SEN1" s="109"/>
      <c r="SEO1" s="109"/>
      <c r="SEP1" s="110"/>
      <c r="SEQ1" s="109"/>
      <c r="SER1" s="109"/>
      <c r="SES1" s="109"/>
      <c r="SET1" s="109"/>
      <c r="SEU1" s="109"/>
      <c r="SEV1" s="109"/>
      <c r="SEW1" s="109"/>
      <c r="SEX1" s="109"/>
      <c r="SEY1" s="109"/>
      <c r="SEZ1" s="109"/>
      <c r="SFA1" s="109"/>
      <c r="SFB1" s="110"/>
      <c r="SFC1" s="109"/>
      <c r="SFD1" s="109"/>
      <c r="SFE1" s="110"/>
      <c r="SFF1" s="109"/>
      <c r="SFG1" s="109"/>
      <c r="SFH1" s="109"/>
      <c r="SFI1" s="109"/>
      <c r="SFJ1" s="109"/>
      <c r="SFK1" s="109"/>
      <c r="SFL1" s="109"/>
      <c r="SFM1" s="109"/>
      <c r="SFN1" s="109"/>
      <c r="SFO1" s="109"/>
      <c r="SFP1" s="109"/>
      <c r="SFQ1" s="110"/>
      <c r="SFR1" s="109"/>
      <c r="SFS1" s="109"/>
      <c r="SFT1" s="110"/>
      <c r="SFU1" s="109"/>
      <c r="SFV1" s="109"/>
      <c r="SFW1" s="109"/>
      <c r="SFX1" s="109"/>
      <c r="SFY1" s="109"/>
      <c r="SFZ1" s="109"/>
      <c r="SGA1" s="109"/>
      <c r="SGB1" s="109"/>
      <c r="SGC1" s="109"/>
      <c r="SGD1" s="109"/>
      <c r="SGE1" s="109"/>
      <c r="SGF1" s="110"/>
      <c r="SGG1" s="109"/>
      <c r="SGH1" s="109"/>
      <c r="SGI1" s="110"/>
      <c r="SGJ1" s="109"/>
      <c r="SGK1" s="109"/>
      <c r="SGL1" s="109"/>
      <c r="SGM1" s="109"/>
      <c r="SGN1" s="109"/>
      <c r="SGO1" s="109"/>
      <c r="SGP1" s="109"/>
      <c r="SGQ1" s="109"/>
      <c r="SGR1" s="109"/>
      <c r="SGS1" s="109"/>
      <c r="SGT1" s="109"/>
      <c r="SGU1" s="110"/>
      <c r="SGV1" s="109"/>
      <c r="SGW1" s="109"/>
      <c r="SGX1" s="110"/>
      <c r="SGY1" s="109"/>
      <c r="SGZ1" s="109"/>
      <c r="SHA1" s="109"/>
      <c r="SHB1" s="109"/>
      <c r="SHC1" s="109"/>
      <c r="SHD1" s="109"/>
      <c r="SHE1" s="109"/>
      <c r="SHF1" s="109"/>
      <c r="SHG1" s="109"/>
      <c r="SHH1" s="109"/>
      <c r="SHI1" s="109"/>
      <c r="SHJ1" s="110"/>
      <c r="SHK1" s="109"/>
      <c r="SHL1" s="109"/>
      <c r="SHM1" s="110"/>
      <c r="SHN1" s="109"/>
      <c r="SHO1" s="109"/>
      <c r="SHP1" s="109"/>
      <c r="SHQ1" s="109"/>
      <c r="SHR1" s="109"/>
      <c r="SHS1" s="109"/>
      <c r="SHT1" s="109"/>
      <c r="SHU1" s="109"/>
      <c r="SHV1" s="109"/>
      <c r="SHW1" s="109"/>
      <c r="SHX1" s="109"/>
      <c r="SHY1" s="110"/>
      <c r="SHZ1" s="109"/>
      <c r="SIA1" s="109"/>
      <c r="SIB1" s="110"/>
      <c r="SIC1" s="109"/>
      <c r="SID1" s="109"/>
      <c r="SIE1" s="109"/>
      <c r="SIF1" s="109"/>
      <c r="SIG1" s="109"/>
      <c r="SIH1" s="109"/>
      <c r="SII1" s="109"/>
      <c r="SIJ1" s="109"/>
      <c r="SIK1" s="109"/>
      <c r="SIL1" s="109"/>
      <c r="SIM1" s="109"/>
      <c r="SIN1" s="110"/>
      <c r="SIO1" s="109"/>
      <c r="SIP1" s="109"/>
      <c r="SIQ1" s="110"/>
      <c r="SIR1" s="109"/>
      <c r="SIS1" s="109"/>
      <c r="SIT1" s="109"/>
      <c r="SIU1" s="109"/>
      <c r="SIV1" s="109"/>
      <c r="SIW1" s="109"/>
      <c r="SIX1" s="109"/>
      <c r="SIY1" s="109"/>
      <c r="SIZ1" s="109"/>
      <c r="SJA1" s="109"/>
      <c r="SJB1" s="109"/>
      <c r="SJC1" s="110"/>
      <c r="SJD1" s="109"/>
      <c r="SJE1" s="109"/>
      <c r="SJF1" s="110"/>
      <c r="SJG1" s="109"/>
      <c r="SJH1" s="109"/>
      <c r="SJI1" s="109"/>
      <c r="SJJ1" s="109"/>
      <c r="SJK1" s="109"/>
      <c r="SJL1" s="109"/>
      <c r="SJM1" s="109"/>
      <c r="SJN1" s="109"/>
      <c r="SJO1" s="109"/>
      <c r="SJP1" s="109"/>
      <c r="SJQ1" s="109"/>
      <c r="SJR1" s="110"/>
      <c r="SJS1" s="109"/>
      <c r="SJT1" s="109"/>
      <c r="SJU1" s="110"/>
      <c r="SJV1" s="109"/>
      <c r="SJW1" s="109"/>
      <c r="SJX1" s="109"/>
      <c r="SJY1" s="109"/>
      <c r="SJZ1" s="109"/>
      <c r="SKA1" s="109"/>
      <c r="SKB1" s="109"/>
      <c r="SKC1" s="109"/>
      <c r="SKD1" s="109"/>
      <c r="SKE1" s="109"/>
      <c r="SKF1" s="109"/>
      <c r="SKG1" s="110"/>
      <c r="SKH1" s="109"/>
      <c r="SKI1" s="109"/>
      <c r="SKJ1" s="110"/>
      <c r="SKK1" s="109"/>
      <c r="SKL1" s="109"/>
      <c r="SKM1" s="109"/>
      <c r="SKN1" s="109"/>
      <c r="SKO1" s="109"/>
      <c r="SKP1" s="109"/>
      <c r="SKQ1" s="109"/>
      <c r="SKR1" s="109"/>
      <c r="SKS1" s="109"/>
      <c r="SKT1" s="109"/>
      <c r="SKU1" s="109"/>
      <c r="SKV1" s="110"/>
      <c r="SKW1" s="109"/>
      <c r="SKX1" s="109"/>
      <c r="SKY1" s="110"/>
      <c r="SKZ1" s="109"/>
      <c r="SLA1" s="109"/>
      <c r="SLB1" s="109"/>
      <c r="SLC1" s="109"/>
      <c r="SLD1" s="109"/>
      <c r="SLE1" s="109"/>
      <c r="SLF1" s="109"/>
      <c r="SLG1" s="109"/>
      <c r="SLH1" s="109"/>
      <c r="SLI1" s="109"/>
      <c r="SLJ1" s="109"/>
      <c r="SLK1" s="110"/>
      <c r="SLL1" s="109"/>
      <c r="SLM1" s="109"/>
      <c r="SLN1" s="110"/>
      <c r="SLO1" s="109"/>
      <c r="SLP1" s="109"/>
      <c r="SLQ1" s="109"/>
      <c r="SLR1" s="109"/>
      <c r="SLS1" s="109"/>
      <c r="SLT1" s="109"/>
      <c r="SLU1" s="109"/>
      <c r="SLV1" s="109"/>
      <c r="SLW1" s="109"/>
      <c r="SLX1" s="109"/>
      <c r="SLY1" s="109"/>
      <c r="SLZ1" s="110"/>
      <c r="SMA1" s="109"/>
      <c r="SMB1" s="109"/>
      <c r="SMC1" s="110"/>
      <c r="SMD1" s="109"/>
      <c r="SME1" s="109"/>
      <c r="SMF1" s="109"/>
      <c r="SMG1" s="109"/>
      <c r="SMH1" s="109"/>
      <c r="SMI1" s="109"/>
      <c r="SMJ1" s="109"/>
      <c r="SMK1" s="109"/>
      <c r="SML1" s="109"/>
      <c r="SMM1" s="109"/>
      <c r="SMN1" s="109"/>
      <c r="SMO1" s="110"/>
      <c r="SMP1" s="109"/>
      <c r="SMQ1" s="109"/>
      <c r="SMR1" s="110"/>
      <c r="SMS1" s="109"/>
      <c r="SMT1" s="109"/>
      <c r="SMU1" s="109"/>
      <c r="SMV1" s="109"/>
      <c r="SMW1" s="109"/>
      <c r="SMX1" s="109"/>
      <c r="SMY1" s="109"/>
      <c r="SMZ1" s="109"/>
      <c r="SNA1" s="109"/>
      <c r="SNB1" s="109"/>
      <c r="SNC1" s="109"/>
      <c r="SND1" s="110"/>
      <c r="SNE1" s="109"/>
      <c r="SNF1" s="109"/>
      <c r="SNG1" s="110"/>
      <c r="SNH1" s="109"/>
      <c r="SNI1" s="109"/>
      <c r="SNJ1" s="109"/>
      <c r="SNK1" s="109"/>
      <c r="SNL1" s="109"/>
      <c r="SNM1" s="109"/>
      <c r="SNN1" s="109"/>
      <c r="SNO1" s="109"/>
      <c r="SNP1" s="109"/>
      <c r="SNQ1" s="109"/>
      <c r="SNR1" s="109"/>
      <c r="SNS1" s="110"/>
      <c r="SNT1" s="109"/>
      <c r="SNU1" s="109"/>
      <c r="SNV1" s="110"/>
      <c r="SNW1" s="109"/>
      <c r="SNX1" s="109"/>
      <c r="SNY1" s="109"/>
      <c r="SNZ1" s="109"/>
      <c r="SOA1" s="109"/>
      <c r="SOB1" s="109"/>
      <c r="SOC1" s="109"/>
      <c r="SOD1" s="109"/>
      <c r="SOE1" s="109"/>
      <c r="SOF1" s="109"/>
      <c r="SOG1" s="109"/>
      <c r="SOH1" s="110"/>
      <c r="SOI1" s="109"/>
      <c r="SOJ1" s="109"/>
      <c r="SOK1" s="110"/>
      <c r="SOL1" s="109"/>
      <c r="SOM1" s="109"/>
      <c r="SON1" s="109"/>
      <c r="SOO1" s="109"/>
      <c r="SOP1" s="109"/>
      <c r="SOQ1" s="109"/>
      <c r="SOR1" s="109"/>
      <c r="SOS1" s="109"/>
      <c r="SOT1" s="109"/>
      <c r="SOU1" s="109"/>
      <c r="SOV1" s="109"/>
      <c r="SOW1" s="110"/>
      <c r="SOX1" s="109"/>
      <c r="SOY1" s="109"/>
      <c r="SOZ1" s="110"/>
      <c r="SPA1" s="109"/>
      <c r="SPB1" s="109"/>
      <c r="SPC1" s="109"/>
      <c r="SPD1" s="109"/>
      <c r="SPE1" s="109"/>
      <c r="SPF1" s="109"/>
      <c r="SPG1" s="109"/>
      <c r="SPH1" s="109"/>
      <c r="SPI1" s="109"/>
      <c r="SPJ1" s="109"/>
      <c r="SPK1" s="109"/>
      <c r="SPL1" s="110"/>
      <c r="SPM1" s="109"/>
      <c r="SPN1" s="109"/>
      <c r="SPO1" s="110"/>
      <c r="SPP1" s="109"/>
      <c r="SPQ1" s="109"/>
      <c r="SPR1" s="109"/>
      <c r="SPS1" s="109"/>
      <c r="SPT1" s="109"/>
      <c r="SPU1" s="109"/>
      <c r="SPV1" s="109"/>
      <c r="SPW1" s="109"/>
      <c r="SPX1" s="109"/>
      <c r="SPY1" s="109"/>
      <c r="SPZ1" s="109"/>
      <c r="SQA1" s="110"/>
      <c r="SQB1" s="109"/>
      <c r="SQC1" s="109"/>
      <c r="SQD1" s="110"/>
      <c r="SQE1" s="109"/>
      <c r="SQF1" s="109"/>
      <c r="SQG1" s="109"/>
      <c r="SQH1" s="109"/>
      <c r="SQI1" s="109"/>
      <c r="SQJ1" s="109"/>
      <c r="SQK1" s="109"/>
      <c r="SQL1" s="109"/>
      <c r="SQM1" s="109"/>
      <c r="SQN1" s="109"/>
      <c r="SQO1" s="109"/>
      <c r="SQP1" s="110"/>
      <c r="SQQ1" s="109"/>
      <c r="SQR1" s="109"/>
      <c r="SQS1" s="110"/>
      <c r="SQT1" s="109"/>
      <c r="SQU1" s="109"/>
      <c r="SQV1" s="109"/>
      <c r="SQW1" s="109"/>
      <c r="SQX1" s="109"/>
      <c r="SQY1" s="109"/>
      <c r="SQZ1" s="109"/>
      <c r="SRA1" s="109"/>
      <c r="SRB1" s="109"/>
      <c r="SRC1" s="109"/>
      <c r="SRD1" s="109"/>
      <c r="SRE1" s="110"/>
      <c r="SRF1" s="109"/>
      <c r="SRG1" s="109"/>
      <c r="SRH1" s="110"/>
      <c r="SRI1" s="109"/>
      <c r="SRJ1" s="109"/>
      <c r="SRK1" s="109"/>
      <c r="SRL1" s="109"/>
      <c r="SRM1" s="109"/>
      <c r="SRN1" s="109"/>
      <c r="SRO1" s="109"/>
      <c r="SRP1" s="109"/>
      <c r="SRQ1" s="109"/>
      <c r="SRR1" s="109"/>
      <c r="SRS1" s="109"/>
      <c r="SRT1" s="110"/>
      <c r="SRU1" s="109"/>
      <c r="SRV1" s="109"/>
      <c r="SRW1" s="110"/>
      <c r="SRX1" s="109"/>
      <c r="SRY1" s="109"/>
      <c r="SRZ1" s="109"/>
      <c r="SSA1" s="109"/>
      <c r="SSB1" s="109"/>
      <c r="SSC1" s="109"/>
      <c r="SSD1" s="109"/>
      <c r="SSE1" s="109"/>
      <c r="SSF1" s="109"/>
      <c r="SSG1" s="109"/>
      <c r="SSH1" s="109"/>
      <c r="SSI1" s="110"/>
      <c r="SSJ1" s="109"/>
      <c r="SSK1" s="109"/>
      <c r="SSL1" s="110"/>
      <c r="SSM1" s="109"/>
      <c r="SSN1" s="109"/>
      <c r="SSO1" s="109"/>
      <c r="SSP1" s="109"/>
      <c r="SSQ1" s="109"/>
      <c r="SSR1" s="109"/>
      <c r="SSS1" s="109"/>
      <c r="SST1" s="109"/>
      <c r="SSU1" s="109"/>
      <c r="SSV1" s="109"/>
      <c r="SSW1" s="109"/>
      <c r="SSX1" s="110"/>
      <c r="SSY1" s="109"/>
      <c r="SSZ1" s="109"/>
      <c r="STA1" s="110"/>
      <c r="STB1" s="109"/>
      <c r="STC1" s="109"/>
      <c r="STD1" s="109"/>
      <c r="STE1" s="109"/>
      <c r="STF1" s="109"/>
      <c r="STG1" s="109"/>
      <c r="STH1" s="109"/>
      <c r="STI1" s="109"/>
      <c r="STJ1" s="109"/>
      <c r="STK1" s="109"/>
      <c r="STL1" s="109"/>
      <c r="STM1" s="110"/>
      <c r="STN1" s="109"/>
      <c r="STO1" s="109"/>
      <c r="STP1" s="110"/>
      <c r="STQ1" s="109"/>
      <c r="STR1" s="109"/>
      <c r="STS1" s="109"/>
      <c r="STT1" s="109"/>
      <c r="STU1" s="109"/>
      <c r="STV1" s="109"/>
      <c r="STW1" s="109"/>
      <c r="STX1" s="109"/>
      <c r="STY1" s="109"/>
      <c r="STZ1" s="109"/>
      <c r="SUA1" s="109"/>
      <c r="SUB1" s="110"/>
      <c r="SUC1" s="109"/>
      <c r="SUD1" s="109"/>
      <c r="SUE1" s="110"/>
      <c r="SUF1" s="109"/>
      <c r="SUG1" s="109"/>
      <c r="SUH1" s="109"/>
      <c r="SUI1" s="109"/>
      <c r="SUJ1" s="109"/>
      <c r="SUK1" s="109"/>
      <c r="SUL1" s="109"/>
      <c r="SUM1" s="109"/>
      <c r="SUN1" s="109"/>
      <c r="SUO1" s="109"/>
      <c r="SUP1" s="109"/>
      <c r="SUQ1" s="110"/>
      <c r="SUR1" s="109"/>
      <c r="SUS1" s="109"/>
      <c r="SUT1" s="110"/>
      <c r="SUU1" s="109"/>
      <c r="SUV1" s="109"/>
      <c r="SUW1" s="109"/>
      <c r="SUX1" s="109"/>
      <c r="SUY1" s="109"/>
      <c r="SUZ1" s="109"/>
      <c r="SVA1" s="109"/>
      <c r="SVB1" s="109"/>
      <c r="SVC1" s="109"/>
      <c r="SVD1" s="109"/>
      <c r="SVE1" s="109"/>
      <c r="SVF1" s="110"/>
      <c r="SVG1" s="109"/>
      <c r="SVH1" s="109"/>
      <c r="SVI1" s="110"/>
      <c r="SVJ1" s="109"/>
      <c r="SVK1" s="109"/>
      <c r="SVL1" s="109"/>
      <c r="SVM1" s="109"/>
      <c r="SVN1" s="109"/>
      <c r="SVO1" s="109"/>
      <c r="SVP1" s="109"/>
      <c r="SVQ1" s="109"/>
      <c r="SVR1" s="109"/>
      <c r="SVS1" s="109"/>
      <c r="SVT1" s="109"/>
      <c r="SVU1" s="110"/>
      <c r="SVV1" s="109"/>
      <c r="SVW1" s="109"/>
      <c r="SVX1" s="110"/>
      <c r="SVY1" s="109"/>
      <c r="SVZ1" s="109"/>
      <c r="SWA1" s="109"/>
      <c r="SWB1" s="109"/>
      <c r="SWC1" s="109"/>
      <c r="SWD1" s="109"/>
      <c r="SWE1" s="109"/>
      <c r="SWF1" s="109"/>
      <c r="SWG1" s="109"/>
      <c r="SWH1" s="109"/>
      <c r="SWI1" s="109"/>
      <c r="SWJ1" s="110"/>
      <c r="SWK1" s="109"/>
      <c r="SWL1" s="109"/>
      <c r="SWM1" s="110"/>
      <c r="SWN1" s="109"/>
      <c r="SWO1" s="109"/>
      <c r="SWP1" s="109"/>
      <c r="SWQ1" s="109"/>
      <c r="SWR1" s="109"/>
      <c r="SWS1" s="109"/>
      <c r="SWT1" s="109"/>
      <c r="SWU1" s="109"/>
      <c r="SWV1" s="109"/>
      <c r="SWW1" s="109"/>
      <c r="SWX1" s="109"/>
      <c r="SWY1" s="110"/>
      <c r="SWZ1" s="109"/>
      <c r="SXA1" s="109"/>
      <c r="SXB1" s="110"/>
      <c r="SXC1" s="109"/>
      <c r="SXD1" s="109"/>
      <c r="SXE1" s="109"/>
      <c r="SXF1" s="109"/>
      <c r="SXG1" s="109"/>
      <c r="SXH1" s="109"/>
      <c r="SXI1" s="109"/>
      <c r="SXJ1" s="109"/>
      <c r="SXK1" s="109"/>
      <c r="SXL1" s="109"/>
      <c r="SXM1" s="109"/>
      <c r="SXN1" s="110"/>
      <c r="SXO1" s="109"/>
      <c r="SXP1" s="109"/>
      <c r="SXQ1" s="110"/>
      <c r="SXR1" s="109"/>
      <c r="SXS1" s="109"/>
      <c r="SXT1" s="109"/>
      <c r="SXU1" s="109"/>
      <c r="SXV1" s="109"/>
      <c r="SXW1" s="109"/>
      <c r="SXX1" s="109"/>
      <c r="SXY1" s="109"/>
      <c r="SXZ1" s="109"/>
      <c r="SYA1" s="109"/>
      <c r="SYB1" s="109"/>
      <c r="SYC1" s="110"/>
      <c r="SYD1" s="109"/>
      <c r="SYE1" s="109"/>
      <c r="SYF1" s="110"/>
      <c r="SYG1" s="109"/>
      <c r="SYH1" s="109"/>
      <c r="SYI1" s="109"/>
      <c r="SYJ1" s="109"/>
      <c r="SYK1" s="109"/>
      <c r="SYL1" s="109"/>
      <c r="SYM1" s="109"/>
      <c r="SYN1" s="109"/>
      <c r="SYO1" s="109"/>
      <c r="SYP1" s="109"/>
      <c r="SYQ1" s="109"/>
      <c r="SYR1" s="110"/>
      <c r="SYS1" s="109"/>
      <c r="SYT1" s="109"/>
      <c r="SYU1" s="110"/>
      <c r="SYV1" s="109"/>
      <c r="SYW1" s="109"/>
      <c r="SYX1" s="109"/>
      <c r="SYY1" s="109"/>
      <c r="SYZ1" s="109"/>
      <c r="SZA1" s="109"/>
      <c r="SZB1" s="109"/>
      <c r="SZC1" s="109"/>
      <c r="SZD1" s="109"/>
      <c r="SZE1" s="109"/>
      <c r="SZF1" s="109"/>
      <c r="SZG1" s="110"/>
      <c r="SZH1" s="109"/>
      <c r="SZI1" s="109"/>
      <c r="SZJ1" s="110"/>
      <c r="SZK1" s="109"/>
      <c r="SZL1" s="109"/>
      <c r="SZM1" s="109"/>
      <c r="SZN1" s="109"/>
      <c r="SZO1" s="109"/>
      <c r="SZP1" s="109"/>
      <c r="SZQ1" s="109"/>
      <c r="SZR1" s="109"/>
      <c r="SZS1" s="109"/>
      <c r="SZT1" s="109"/>
      <c r="SZU1" s="109"/>
      <c r="SZV1" s="110"/>
      <c r="SZW1" s="109"/>
      <c r="SZX1" s="109"/>
      <c r="SZY1" s="110"/>
      <c r="SZZ1" s="109"/>
      <c r="TAA1" s="109"/>
      <c r="TAB1" s="109"/>
      <c r="TAC1" s="109"/>
      <c r="TAD1" s="109"/>
      <c r="TAE1" s="109"/>
      <c r="TAF1" s="109"/>
      <c r="TAG1" s="109"/>
      <c r="TAH1" s="109"/>
      <c r="TAI1" s="109"/>
      <c r="TAJ1" s="109"/>
      <c r="TAK1" s="110"/>
      <c r="TAL1" s="109"/>
      <c r="TAM1" s="109"/>
      <c r="TAN1" s="110"/>
      <c r="TAO1" s="109"/>
      <c r="TAP1" s="109"/>
      <c r="TAQ1" s="109"/>
      <c r="TAR1" s="109"/>
      <c r="TAS1" s="109"/>
      <c r="TAT1" s="109"/>
      <c r="TAU1" s="109"/>
      <c r="TAV1" s="109"/>
      <c r="TAW1" s="109"/>
      <c r="TAX1" s="109"/>
      <c r="TAY1" s="109"/>
      <c r="TAZ1" s="110"/>
      <c r="TBA1" s="109"/>
      <c r="TBB1" s="109"/>
      <c r="TBC1" s="110"/>
      <c r="TBD1" s="109"/>
      <c r="TBE1" s="109"/>
      <c r="TBF1" s="109"/>
      <c r="TBG1" s="109"/>
      <c r="TBH1" s="109"/>
      <c r="TBI1" s="109"/>
      <c r="TBJ1" s="109"/>
      <c r="TBK1" s="109"/>
      <c r="TBL1" s="109"/>
      <c r="TBM1" s="109"/>
      <c r="TBN1" s="109"/>
      <c r="TBO1" s="110"/>
      <c r="TBP1" s="109"/>
      <c r="TBQ1" s="109"/>
      <c r="TBR1" s="110"/>
      <c r="TBS1" s="109"/>
      <c r="TBT1" s="109"/>
      <c r="TBU1" s="109"/>
      <c r="TBV1" s="109"/>
      <c r="TBW1" s="109"/>
      <c r="TBX1" s="109"/>
      <c r="TBY1" s="109"/>
      <c r="TBZ1" s="109"/>
      <c r="TCA1" s="109"/>
      <c r="TCB1" s="109"/>
      <c r="TCC1" s="109"/>
      <c r="TCD1" s="110"/>
      <c r="TCE1" s="109"/>
      <c r="TCF1" s="109"/>
      <c r="TCG1" s="110"/>
      <c r="TCH1" s="109"/>
      <c r="TCI1" s="109"/>
      <c r="TCJ1" s="109"/>
      <c r="TCK1" s="109"/>
      <c r="TCL1" s="109"/>
      <c r="TCM1" s="109"/>
      <c r="TCN1" s="109"/>
      <c r="TCO1" s="109"/>
      <c r="TCP1" s="109"/>
      <c r="TCQ1" s="109"/>
      <c r="TCR1" s="109"/>
      <c r="TCS1" s="110"/>
      <c r="TCT1" s="109"/>
      <c r="TCU1" s="109"/>
      <c r="TCV1" s="110"/>
      <c r="TCW1" s="109"/>
      <c r="TCX1" s="109"/>
      <c r="TCY1" s="109"/>
      <c r="TCZ1" s="109"/>
      <c r="TDA1" s="109"/>
      <c r="TDB1" s="109"/>
      <c r="TDC1" s="109"/>
      <c r="TDD1" s="109"/>
      <c r="TDE1" s="109"/>
      <c r="TDF1" s="109"/>
      <c r="TDG1" s="109"/>
      <c r="TDH1" s="110"/>
      <c r="TDI1" s="109"/>
      <c r="TDJ1" s="109"/>
      <c r="TDK1" s="110"/>
      <c r="TDL1" s="109"/>
      <c r="TDM1" s="109"/>
      <c r="TDN1" s="109"/>
      <c r="TDO1" s="109"/>
      <c r="TDP1" s="109"/>
      <c r="TDQ1" s="109"/>
      <c r="TDR1" s="109"/>
      <c r="TDS1" s="109"/>
      <c r="TDT1" s="109"/>
      <c r="TDU1" s="109"/>
      <c r="TDV1" s="109"/>
      <c r="TDW1" s="110"/>
      <c r="TDX1" s="109"/>
      <c r="TDY1" s="109"/>
      <c r="TDZ1" s="110"/>
      <c r="TEA1" s="109"/>
      <c r="TEB1" s="109"/>
      <c r="TEC1" s="109"/>
      <c r="TED1" s="109"/>
      <c r="TEE1" s="109"/>
      <c r="TEF1" s="109"/>
      <c r="TEG1" s="109"/>
      <c r="TEH1" s="109"/>
      <c r="TEI1" s="109"/>
      <c r="TEJ1" s="109"/>
      <c r="TEK1" s="109"/>
      <c r="TEL1" s="110"/>
      <c r="TEM1" s="109"/>
      <c r="TEN1" s="109"/>
      <c r="TEO1" s="110"/>
      <c r="TEP1" s="109"/>
      <c r="TEQ1" s="109"/>
      <c r="TER1" s="109"/>
      <c r="TES1" s="109"/>
      <c r="TET1" s="109"/>
      <c r="TEU1" s="109"/>
      <c r="TEV1" s="109"/>
      <c r="TEW1" s="109"/>
      <c r="TEX1" s="109"/>
      <c r="TEY1" s="109"/>
      <c r="TEZ1" s="109"/>
      <c r="TFA1" s="110"/>
      <c r="TFB1" s="109"/>
      <c r="TFC1" s="109"/>
      <c r="TFD1" s="110"/>
      <c r="TFE1" s="109"/>
      <c r="TFF1" s="109"/>
      <c r="TFG1" s="109"/>
      <c r="TFH1" s="109"/>
      <c r="TFI1" s="109"/>
      <c r="TFJ1" s="109"/>
      <c r="TFK1" s="109"/>
      <c r="TFL1" s="109"/>
      <c r="TFM1" s="109"/>
      <c r="TFN1" s="109"/>
      <c r="TFO1" s="109"/>
      <c r="TFP1" s="110"/>
      <c r="TFQ1" s="109"/>
      <c r="TFR1" s="109"/>
      <c r="TFS1" s="110"/>
      <c r="TFT1" s="109"/>
      <c r="TFU1" s="109"/>
      <c r="TFV1" s="109"/>
      <c r="TFW1" s="109"/>
      <c r="TFX1" s="109"/>
      <c r="TFY1" s="109"/>
      <c r="TFZ1" s="109"/>
      <c r="TGA1" s="109"/>
      <c r="TGB1" s="109"/>
      <c r="TGC1" s="109"/>
      <c r="TGD1" s="109"/>
      <c r="TGE1" s="110"/>
      <c r="TGF1" s="109"/>
      <c r="TGG1" s="109"/>
      <c r="TGH1" s="110"/>
      <c r="TGI1" s="109"/>
      <c r="TGJ1" s="109"/>
      <c r="TGK1" s="109"/>
      <c r="TGL1" s="109"/>
      <c r="TGM1" s="109"/>
      <c r="TGN1" s="109"/>
      <c r="TGO1" s="109"/>
      <c r="TGP1" s="109"/>
      <c r="TGQ1" s="109"/>
      <c r="TGR1" s="109"/>
      <c r="TGS1" s="109"/>
      <c r="TGT1" s="110"/>
      <c r="TGU1" s="109"/>
      <c r="TGV1" s="109"/>
      <c r="TGW1" s="110"/>
      <c r="TGX1" s="109"/>
      <c r="TGY1" s="109"/>
      <c r="TGZ1" s="109"/>
      <c r="THA1" s="109"/>
      <c r="THB1" s="109"/>
      <c r="THC1" s="109"/>
      <c r="THD1" s="109"/>
      <c r="THE1" s="109"/>
      <c r="THF1" s="109"/>
      <c r="THG1" s="109"/>
      <c r="THH1" s="109"/>
      <c r="THI1" s="110"/>
      <c r="THJ1" s="109"/>
      <c r="THK1" s="109"/>
      <c r="THL1" s="110"/>
      <c r="THM1" s="109"/>
      <c r="THN1" s="109"/>
      <c r="THO1" s="109"/>
      <c r="THP1" s="109"/>
      <c r="THQ1" s="109"/>
      <c r="THR1" s="109"/>
      <c r="THS1" s="109"/>
      <c r="THT1" s="109"/>
      <c r="THU1" s="109"/>
      <c r="THV1" s="109"/>
      <c r="THW1" s="109"/>
      <c r="THX1" s="110"/>
      <c r="THY1" s="109"/>
      <c r="THZ1" s="109"/>
      <c r="TIA1" s="110"/>
      <c r="TIB1" s="109"/>
      <c r="TIC1" s="109"/>
      <c r="TID1" s="109"/>
      <c r="TIE1" s="109"/>
      <c r="TIF1" s="109"/>
      <c r="TIG1" s="109"/>
      <c r="TIH1" s="109"/>
      <c r="TII1" s="109"/>
      <c r="TIJ1" s="109"/>
      <c r="TIK1" s="109"/>
      <c r="TIL1" s="109"/>
      <c r="TIM1" s="110"/>
      <c r="TIN1" s="109"/>
      <c r="TIO1" s="109"/>
      <c r="TIP1" s="110"/>
      <c r="TIQ1" s="109"/>
      <c r="TIR1" s="109"/>
      <c r="TIS1" s="109"/>
      <c r="TIT1" s="109"/>
      <c r="TIU1" s="109"/>
      <c r="TIV1" s="109"/>
      <c r="TIW1" s="109"/>
      <c r="TIX1" s="109"/>
      <c r="TIY1" s="109"/>
      <c r="TIZ1" s="109"/>
      <c r="TJA1" s="109"/>
      <c r="TJB1" s="110"/>
      <c r="TJC1" s="109"/>
      <c r="TJD1" s="109"/>
      <c r="TJE1" s="110"/>
      <c r="TJF1" s="109"/>
      <c r="TJG1" s="109"/>
      <c r="TJH1" s="109"/>
      <c r="TJI1" s="109"/>
      <c r="TJJ1" s="109"/>
      <c r="TJK1" s="109"/>
      <c r="TJL1" s="109"/>
      <c r="TJM1" s="109"/>
      <c r="TJN1" s="109"/>
      <c r="TJO1" s="109"/>
      <c r="TJP1" s="109"/>
      <c r="TJQ1" s="110"/>
      <c r="TJR1" s="109"/>
      <c r="TJS1" s="109"/>
      <c r="TJT1" s="110"/>
      <c r="TJU1" s="109"/>
      <c r="TJV1" s="109"/>
      <c r="TJW1" s="109"/>
      <c r="TJX1" s="109"/>
      <c r="TJY1" s="109"/>
      <c r="TJZ1" s="109"/>
      <c r="TKA1" s="109"/>
      <c r="TKB1" s="109"/>
      <c r="TKC1" s="109"/>
      <c r="TKD1" s="109"/>
      <c r="TKE1" s="109"/>
      <c r="TKF1" s="110"/>
      <c r="TKG1" s="109"/>
      <c r="TKH1" s="109"/>
      <c r="TKI1" s="110"/>
      <c r="TKJ1" s="109"/>
      <c r="TKK1" s="109"/>
      <c r="TKL1" s="109"/>
      <c r="TKM1" s="109"/>
      <c r="TKN1" s="109"/>
      <c r="TKO1" s="109"/>
      <c r="TKP1" s="109"/>
      <c r="TKQ1" s="109"/>
      <c r="TKR1" s="109"/>
      <c r="TKS1" s="109"/>
      <c r="TKT1" s="109"/>
      <c r="TKU1" s="110"/>
      <c r="TKV1" s="109"/>
      <c r="TKW1" s="109"/>
      <c r="TKX1" s="110"/>
      <c r="TKY1" s="109"/>
      <c r="TKZ1" s="109"/>
      <c r="TLA1" s="109"/>
      <c r="TLB1" s="109"/>
      <c r="TLC1" s="109"/>
      <c r="TLD1" s="109"/>
      <c r="TLE1" s="109"/>
      <c r="TLF1" s="109"/>
      <c r="TLG1" s="109"/>
      <c r="TLH1" s="109"/>
      <c r="TLI1" s="109"/>
      <c r="TLJ1" s="110"/>
      <c r="TLK1" s="109"/>
      <c r="TLL1" s="109"/>
      <c r="TLM1" s="110"/>
      <c r="TLN1" s="109"/>
      <c r="TLO1" s="109"/>
      <c r="TLP1" s="109"/>
      <c r="TLQ1" s="109"/>
      <c r="TLR1" s="109"/>
      <c r="TLS1" s="109"/>
      <c r="TLT1" s="109"/>
      <c r="TLU1" s="109"/>
      <c r="TLV1" s="109"/>
      <c r="TLW1" s="109"/>
      <c r="TLX1" s="109"/>
      <c r="TLY1" s="110"/>
      <c r="TLZ1" s="109"/>
      <c r="TMA1" s="109"/>
      <c r="TMB1" s="110"/>
      <c r="TMC1" s="109"/>
      <c r="TMD1" s="109"/>
      <c r="TME1" s="109"/>
      <c r="TMF1" s="109"/>
      <c r="TMG1" s="109"/>
      <c r="TMH1" s="109"/>
      <c r="TMI1" s="109"/>
      <c r="TMJ1" s="109"/>
      <c r="TMK1" s="109"/>
      <c r="TML1" s="109"/>
      <c r="TMM1" s="109"/>
      <c r="TMN1" s="110"/>
      <c r="TMO1" s="109"/>
      <c r="TMP1" s="109"/>
      <c r="TMQ1" s="110"/>
      <c r="TMR1" s="109"/>
      <c r="TMS1" s="109"/>
      <c r="TMT1" s="109"/>
      <c r="TMU1" s="109"/>
      <c r="TMV1" s="109"/>
      <c r="TMW1" s="109"/>
      <c r="TMX1" s="109"/>
      <c r="TMY1" s="109"/>
      <c r="TMZ1" s="109"/>
      <c r="TNA1" s="109"/>
      <c r="TNB1" s="109"/>
      <c r="TNC1" s="110"/>
      <c r="TND1" s="109"/>
      <c r="TNE1" s="109"/>
      <c r="TNF1" s="110"/>
      <c r="TNG1" s="109"/>
      <c r="TNH1" s="109"/>
      <c r="TNI1" s="109"/>
      <c r="TNJ1" s="109"/>
      <c r="TNK1" s="109"/>
      <c r="TNL1" s="109"/>
      <c r="TNM1" s="109"/>
      <c r="TNN1" s="109"/>
      <c r="TNO1" s="109"/>
      <c r="TNP1" s="109"/>
      <c r="TNQ1" s="109"/>
      <c r="TNR1" s="110"/>
      <c r="TNS1" s="109"/>
      <c r="TNT1" s="109"/>
      <c r="TNU1" s="110"/>
      <c r="TNV1" s="109"/>
      <c r="TNW1" s="109"/>
      <c r="TNX1" s="109"/>
      <c r="TNY1" s="109"/>
      <c r="TNZ1" s="109"/>
      <c r="TOA1" s="109"/>
      <c r="TOB1" s="109"/>
      <c r="TOC1" s="109"/>
      <c r="TOD1" s="109"/>
      <c r="TOE1" s="109"/>
      <c r="TOF1" s="109"/>
      <c r="TOG1" s="110"/>
      <c r="TOH1" s="109"/>
      <c r="TOI1" s="109"/>
      <c r="TOJ1" s="110"/>
      <c r="TOK1" s="109"/>
      <c r="TOL1" s="109"/>
      <c r="TOM1" s="109"/>
      <c r="TON1" s="109"/>
      <c r="TOO1" s="109"/>
      <c r="TOP1" s="109"/>
      <c r="TOQ1" s="109"/>
      <c r="TOR1" s="109"/>
      <c r="TOS1" s="109"/>
      <c r="TOT1" s="109"/>
      <c r="TOU1" s="109"/>
      <c r="TOV1" s="110"/>
      <c r="TOW1" s="109"/>
      <c r="TOX1" s="109"/>
      <c r="TOY1" s="110"/>
      <c r="TOZ1" s="109"/>
      <c r="TPA1" s="109"/>
      <c r="TPB1" s="109"/>
      <c r="TPC1" s="109"/>
      <c r="TPD1" s="109"/>
      <c r="TPE1" s="109"/>
      <c r="TPF1" s="109"/>
      <c r="TPG1" s="109"/>
      <c r="TPH1" s="109"/>
      <c r="TPI1" s="109"/>
      <c r="TPJ1" s="109"/>
      <c r="TPK1" s="110"/>
      <c r="TPL1" s="109"/>
      <c r="TPM1" s="109"/>
      <c r="TPN1" s="110"/>
      <c r="TPO1" s="109"/>
      <c r="TPP1" s="109"/>
      <c r="TPQ1" s="109"/>
      <c r="TPR1" s="109"/>
      <c r="TPS1" s="109"/>
      <c r="TPT1" s="109"/>
      <c r="TPU1" s="109"/>
      <c r="TPV1" s="109"/>
      <c r="TPW1" s="109"/>
      <c r="TPX1" s="109"/>
      <c r="TPY1" s="109"/>
      <c r="TPZ1" s="110"/>
      <c r="TQA1" s="109"/>
      <c r="TQB1" s="109"/>
      <c r="TQC1" s="110"/>
      <c r="TQD1" s="109"/>
      <c r="TQE1" s="109"/>
      <c r="TQF1" s="109"/>
      <c r="TQG1" s="109"/>
      <c r="TQH1" s="109"/>
      <c r="TQI1" s="109"/>
      <c r="TQJ1" s="109"/>
      <c r="TQK1" s="109"/>
      <c r="TQL1" s="109"/>
      <c r="TQM1" s="109"/>
      <c r="TQN1" s="109"/>
      <c r="TQO1" s="110"/>
      <c r="TQP1" s="109"/>
      <c r="TQQ1" s="109"/>
      <c r="TQR1" s="110"/>
      <c r="TQS1" s="109"/>
      <c r="TQT1" s="109"/>
      <c r="TQU1" s="109"/>
      <c r="TQV1" s="109"/>
      <c r="TQW1" s="109"/>
      <c r="TQX1" s="109"/>
      <c r="TQY1" s="109"/>
      <c r="TQZ1" s="109"/>
      <c r="TRA1" s="109"/>
      <c r="TRB1" s="109"/>
      <c r="TRC1" s="109"/>
      <c r="TRD1" s="110"/>
      <c r="TRE1" s="109"/>
      <c r="TRF1" s="109"/>
      <c r="TRG1" s="110"/>
      <c r="TRH1" s="109"/>
      <c r="TRI1" s="109"/>
      <c r="TRJ1" s="109"/>
      <c r="TRK1" s="109"/>
      <c r="TRL1" s="109"/>
      <c r="TRM1" s="109"/>
      <c r="TRN1" s="109"/>
      <c r="TRO1" s="109"/>
      <c r="TRP1" s="109"/>
      <c r="TRQ1" s="109"/>
      <c r="TRR1" s="109"/>
      <c r="TRS1" s="110"/>
      <c r="TRT1" s="109"/>
      <c r="TRU1" s="109"/>
      <c r="TRV1" s="110"/>
      <c r="TRW1" s="109"/>
      <c r="TRX1" s="109"/>
      <c r="TRY1" s="109"/>
      <c r="TRZ1" s="109"/>
      <c r="TSA1" s="109"/>
      <c r="TSB1" s="109"/>
      <c r="TSC1" s="109"/>
      <c r="TSD1" s="109"/>
      <c r="TSE1" s="109"/>
      <c r="TSF1" s="109"/>
      <c r="TSG1" s="109"/>
      <c r="TSH1" s="110"/>
      <c r="TSI1" s="109"/>
      <c r="TSJ1" s="109"/>
      <c r="TSK1" s="110"/>
      <c r="TSL1" s="109"/>
      <c r="TSM1" s="109"/>
      <c r="TSN1" s="109"/>
      <c r="TSO1" s="109"/>
      <c r="TSP1" s="109"/>
      <c r="TSQ1" s="109"/>
      <c r="TSR1" s="109"/>
      <c r="TSS1" s="109"/>
      <c r="TST1" s="109"/>
      <c r="TSU1" s="109"/>
      <c r="TSV1" s="109"/>
      <c r="TSW1" s="110"/>
      <c r="TSX1" s="109"/>
      <c r="TSY1" s="109"/>
      <c r="TSZ1" s="110"/>
      <c r="TTA1" s="109"/>
      <c r="TTB1" s="109"/>
      <c r="TTC1" s="109"/>
      <c r="TTD1" s="109"/>
      <c r="TTE1" s="109"/>
      <c r="TTF1" s="109"/>
      <c r="TTG1" s="109"/>
      <c r="TTH1" s="109"/>
      <c r="TTI1" s="109"/>
      <c r="TTJ1" s="109"/>
      <c r="TTK1" s="109"/>
      <c r="TTL1" s="110"/>
      <c r="TTM1" s="109"/>
      <c r="TTN1" s="109"/>
      <c r="TTO1" s="110"/>
      <c r="TTP1" s="109"/>
      <c r="TTQ1" s="109"/>
      <c r="TTR1" s="109"/>
      <c r="TTS1" s="109"/>
      <c r="TTT1" s="109"/>
      <c r="TTU1" s="109"/>
      <c r="TTV1" s="109"/>
      <c r="TTW1" s="109"/>
      <c r="TTX1" s="109"/>
      <c r="TTY1" s="109"/>
      <c r="TTZ1" s="109"/>
      <c r="TUA1" s="110"/>
      <c r="TUB1" s="109"/>
      <c r="TUC1" s="109"/>
      <c r="TUD1" s="110"/>
      <c r="TUE1" s="109"/>
      <c r="TUF1" s="109"/>
      <c r="TUG1" s="109"/>
      <c r="TUH1" s="109"/>
      <c r="TUI1" s="109"/>
      <c r="TUJ1" s="109"/>
      <c r="TUK1" s="109"/>
      <c r="TUL1" s="109"/>
      <c r="TUM1" s="109"/>
      <c r="TUN1" s="109"/>
      <c r="TUO1" s="109"/>
      <c r="TUP1" s="110"/>
      <c r="TUQ1" s="109"/>
      <c r="TUR1" s="109"/>
      <c r="TUS1" s="110"/>
      <c r="TUT1" s="109"/>
      <c r="TUU1" s="109"/>
      <c r="TUV1" s="109"/>
      <c r="TUW1" s="109"/>
      <c r="TUX1" s="109"/>
      <c r="TUY1" s="109"/>
      <c r="TUZ1" s="109"/>
      <c r="TVA1" s="109"/>
      <c r="TVB1" s="109"/>
      <c r="TVC1" s="109"/>
      <c r="TVD1" s="109"/>
      <c r="TVE1" s="110"/>
      <c r="TVF1" s="109"/>
      <c r="TVG1" s="109"/>
      <c r="TVH1" s="110"/>
      <c r="TVI1" s="109"/>
      <c r="TVJ1" s="109"/>
      <c r="TVK1" s="109"/>
      <c r="TVL1" s="109"/>
      <c r="TVM1" s="109"/>
      <c r="TVN1" s="109"/>
      <c r="TVO1" s="109"/>
      <c r="TVP1" s="109"/>
      <c r="TVQ1" s="109"/>
      <c r="TVR1" s="109"/>
      <c r="TVS1" s="109"/>
      <c r="TVT1" s="110"/>
      <c r="TVU1" s="109"/>
      <c r="TVV1" s="109"/>
      <c r="TVW1" s="110"/>
      <c r="TVX1" s="109"/>
      <c r="TVY1" s="109"/>
      <c r="TVZ1" s="109"/>
      <c r="TWA1" s="109"/>
      <c r="TWB1" s="109"/>
      <c r="TWC1" s="109"/>
      <c r="TWD1" s="109"/>
      <c r="TWE1" s="109"/>
      <c r="TWF1" s="109"/>
      <c r="TWG1" s="109"/>
      <c r="TWH1" s="109"/>
      <c r="TWI1" s="110"/>
      <c r="TWJ1" s="109"/>
      <c r="TWK1" s="109"/>
      <c r="TWL1" s="110"/>
      <c r="TWM1" s="109"/>
      <c r="TWN1" s="109"/>
      <c r="TWO1" s="109"/>
      <c r="TWP1" s="109"/>
      <c r="TWQ1" s="109"/>
      <c r="TWR1" s="109"/>
      <c r="TWS1" s="109"/>
      <c r="TWT1" s="109"/>
      <c r="TWU1" s="109"/>
      <c r="TWV1" s="109"/>
      <c r="TWW1" s="109"/>
      <c r="TWX1" s="110"/>
      <c r="TWY1" s="109"/>
      <c r="TWZ1" s="109"/>
      <c r="TXA1" s="110"/>
      <c r="TXB1" s="109"/>
      <c r="TXC1" s="109"/>
      <c r="TXD1" s="109"/>
      <c r="TXE1" s="109"/>
      <c r="TXF1" s="109"/>
      <c r="TXG1" s="109"/>
      <c r="TXH1" s="109"/>
      <c r="TXI1" s="109"/>
      <c r="TXJ1" s="109"/>
      <c r="TXK1" s="109"/>
      <c r="TXL1" s="109"/>
      <c r="TXM1" s="110"/>
      <c r="TXN1" s="109"/>
      <c r="TXO1" s="109"/>
      <c r="TXP1" s="110"/>
      <c r="TXQ1" s="109"/>
      <c r="TXR1" s="109"/>
      <c r="TXS1" s="109"/>
      <c r="TXT1" s="109"/>
      <c r="TXU1" s="109"/>
      <c r="TXV1" s="109"/>
      <c r="TXW1" s="109"/>
      <c r="TXX1" s="109"/>
      <c r="TXY1" s="109"/>
      <c r="TXZ1" s="109"/>
      <c r="TYA1" s="109"/>
      <c r="TYB1" s="110"/>
      <c r="TYC1" s="109"/>
      <c r="TYD1" s="109"/>
      <c r="TYE1" s="110"/>
      <c r="TYF1" s="109"/>
      <c r="TYG1" s="109"/>
      <c r="TYH1" s="109"/>
      <c r="TYI1" s="109"/>
      <c r="TYJ1" s="109"/>
      <c r="TYK1" s="109"/>
      <c r="TYL1" s="109"/>
      <c r="TYM1" s="109"/>
      <c r="TYN1" s="109"/>
      <c r="TYO1" s="109"/>
      <c r="TYP1" s="109"/>
      <c r="TYQ1" s="110"/>
      <c r="TYR1" s="109"/>
      <c r="TYS1" s="109"/>
      <c r="TYT1" s="110"/>
      <c r="TYU1" s="109"/>
      <c r="TYV1" s="109"/>
      <c r="TYW1" s="109"/>
      <c r="TYX1" s="109"/>
      <c r="TYY1" s="109"/>
      <c r="TYZ1" s="109"/>
      <c r="TZA1" s="109"/>
      <c r="TZB1" s="109"/>
      <c r="TZC1" s="109"/>
      <c r="TZD1" s="109"/>
      <c r="TZE1" s="109"/>
      <c r="TZF1" s="110"/>
      <c r="TZG1" s="109"/>
      <c r="TZH1" s="109"/>
      <c r="TZI1" s="110"/>
      <c r="TZJ1" s="109"/>
      <c r="TZK1" s="109"/>
      <c r="TZL1" s="109"/>
      <c r="TZM1" s="109"/>
      <c r="TZN1" s="109"/>
      <c r="TZO1" s="109"/>
      <c r="TZP1" s="109"/>
      <c r="TZQ1" s="109"/>
      <c r="TZR1" s="109"/>
      <c r="TZS1" s="109"/>
      <c r="TZT1" s="109"/>
      <c r="TZU1" s="110"/>
      <c r="TZV1" s="109"/>
      <c r="TZW1" s="109"/>
      <c r="TZX1" s="110"/>
      <c r="TZY1" s="109"/>
      <c r="TZZ1" s="109"/>
      <c r="UAA1" s="109"/>
      <c r="UAB1" s="109"/>
      <c r="UAC1" s="109"/>
      <c r="UAD1" s="109"/>
      <c r="UAE1" s="109"/>
      <c r="UAF1" s="109"/>
      <c r="UAG1" s="109"/>
      <c r="UAH1" s="109"/>
      <c r="UAI1" s="109"/>
      <c r="UAJ1" s="110"/>
      <c r="UAK1" s="109"/>
      <c r="UAL1" s="109"/>
      <c r="UAM1" s="110"/>
      <c r="UAN1" s="109"/>
      <c r="UAO1" s="109"/>
      <c r="UAP1" s="109"/>
      <c r="UAQ1" s="109"/>
      <c r="UAR1" s="109"/>
      <c r="UAS1" s="109"/>
      <c r="UAT1" s="109"/>
      <c r="UAU1" s="109"/>
      <c r="UAV1" s="109"/>
      <c r="UAW1" s="109"/>
      <c r="UAX1" s="109"/>
      <c r="UAY1" s="110"/>
      <c r="UAZ1" s="109"/>
      <c r="UBA1" s="109"/>
      <c r="UBB1" s="110"/>
      <c r="UBC1" s="109"/>
      <c r="UBD1" s="109"/>
      <c r="UBE1" s="109"/>
      <c r="UBF1" s="109"/>
      <c r="UBG1" s="109"/>
      <c r="UBH1" s="109"/>
      <c r="UBI1" s="109"/>
      <c r="UBJ1" s="109"/>
      <c r="UBK1" s="109"/>
      <c r="UBL1" s="109"/>
      <c r="UBM1" s="109"/>
      <c r="UBN1" s="110"/>
      <c r="UBO1" s="109"/>
      <c r="UBP1" s="109"/>
      <c r="UBQ1" s="110"/>
      <c r="UBR1" s="109"/>
      <c r="UBS1" s="109"/>
      <c r="UBT1" s="109"/>
      <c r="UBU1" s="109"/>
      <c r="UBV1" s="109"/>
      <c r="UBW1" s="109"/>
      <c r="UBX1" s="109"/>
      <c r="UBY1" s="109"/>
      <c r="UBZ1" s="109"/>
      <c r="UCA1" s="109"/>
      <c r="UCB1" s="109"/>
      <c r="UCC1" s="110"/>
      <c r="UCD1" s="109"/>
      <c r="UCE1" s="109"/>
      <c r="UCF1" s="110"/>
      <c r="UCG1" s="109"/>
      <c r="UCH1" s="109"/>
      <c r="UCI1" s="109"/>
      <c r="UCJ1" s="109"/>
      <c r="UCK1" s="109"/>
      <c r="UCL1" s="109"/>
      <c r="UCM1" s="109"/>
      <c r="UCN1" s="109"/>
      <c r="UCO1" s="109"/>
      <c r="UCP1" s="109"/>
      <c r="UCQ1" s="109"/>
      <c r="UCR1" s="110"/>
      <c r="UCS1" s="109"/>
      <c r="UCT1" s="109"/>
      <c r="UCU1" s="110"/>
      <c r="UCV1" s="109"/>
      <c r="UCW1" s="109"/>
      <c r="UCX1" s="109"/>
      <c r="UCY1" s="109"/>
      <c r="UCZ1" s="109"/>
      <c r="UDA1" s="109"/>
      <c r="UDB1" s="109"/>
      <c r="UDC1" s="109"/>
      <c r="UDD1" s="109"/>
      <c r="UDE1" s="109"/>
      <c r="UDF1" s="109"/>
      <c r="UDG1" s="110"/>
      <c r="UDH1" s="109"/>
      <c r="UDI1" s="109"/>
      <c r="UDJ1" s="110"/>
      <c r="UDK1" s="109"/>
      <c r="UDL1" s="109"/>
      <c r="UDM1" s="109"/>
      <c r="UDN1" s="109"/>
      <c r="UDO1" s="109"/>
      <c r="UDP1" s="109"/>
      <c r="UDQ1" s="109"/>
      <c r="UDR1" s="109"/>
      <c r="UDS1" s="109"/>
      <c r="UDT1" s="109"/>
      <c r="UDU1" s="109"/>
      <c r="UDV1" s="110"/>
      <c r="UDW1" s="109"/>
      <c r="UDX1" s="109"/>
      <c r="UDY1" s="110"/>
      <c r="UDZ1" s="109"/>
      <c r="UEA1" s="109"/>
      <c r="UEB1" s="109"/>
      <c r="UEC1" s="109"/>
      <c r="UED1" s="109"/>
      <c r="UEE1" s="109"/>
      <c r="UEF1" s="109"/>
      <c r="UEG1" s="109"/>
      <c r="UEH1" s="109"/>
      <c r="UEI1" s="109"/>
      <c r="UEJ1" s="109"/>
      <c r="UEK1" s="110"/>
      <c r="UEL1" s="109"/>
      <c r="UEM1" s="109"/>
      <c r="UEN1" s="110"/>
      <c r="UEO1" s="109"/>
      <c r="UEP1" s="109"/>
      <c r="UEQ1" s="109"/>
      <c r="UER1" s="109"/>
      <c r="UES1" s="109"/>
      <c r="UET1" s="109"/>
      <c r="UEU1" s="109"/>
      <c r="UEV1" s="109"/>
      <c r="UEW1" s="109"/>
      <c r="UEX1" s="109"/>
      <c r="UEY1" s="109"/>
      <c r="UEZ1" s="110"/>
      <c r="UFA1" s="109"/>
      <c r="UFB1" s="109"/>
      <c r="UFC1" s="110"/>
      <c r="UFD1" s="109"/>
      <c r="UFE1" s="109"/>
      <c r="UFF1" s="109"/>
      <c r="UFG1" s="109"/>
      <c r="UFH1" s="109"/>
      <c r="UFI1" s="109"/>
      <c r="UFJ1" s="109"/>
      <c r="UFK1" s="109"/>
      <c r="UFL1" s="109"/>
      <c r="UFM1" s="109"/>
      <c r="UFN1" s="109"/>
      <c r="UFO1" s="110"/>
      <c r="UFP1" s="109"/>
      <c r="UFQ1" s="109"/>
      <c r="UFR1" s="110"/>
      <c r="UFS1" s="109"/>
      <c r="UFT1" s="109"/>
      <c r="UFU1" s="109"/>
      <c r="UFV1" s="109"/>
      <c r="UFW1" s="109"/>
      <c r="UFX1" s="109"/>
      <c r="UFY1" s="109"/>
      <c r="UFZ1" s="109"/>
      <c r="UGA1" s="109"/>
      <c r="UGB1" s="109"/>
      <c r="UGC1" s="109"/>
      <c r="UGD1" s="110"/>
      <c r="UGE1" s="109"/>
      <c r="UGF1" s="109"/>
      <c r="UGG1" s="110"/>
      <c r="UGH1" s="109"/>
      <c r="UGI1" s="109"/>
      <c r="UGJ1" s="109"/>
      <c r="UGK1" s="109"/>
      <c r="UGL1" s="109"/>
      <c r="UGM1" s="109"/>
      <c r="UGN1" s="109"/>
      <c r="UGO1" s="109"/>
      <c r="UGP1" s="109"/>
      <c r="UGQ1" s="109"/>
      <c r="UGR1" s="109"/>
      <c r="UGS1" s="110"/>
      <c r="UGT1" s="109"/>
      <c r="UGU1" s="109"/>
      <c r="UGV1" s="110"/>
      <c r="UGW1" s="109"/>
      <c r="UGX1" s="109"/>
      <c r="UGY1" s="109"/>
      <c r="UGZ1" s="109"/>
      <c r="UHA1" s="109"/>
      <c r="UHB1" s="109"/>
      <c r="UHC1" s="109"/>
      <c r="UHD1" s="109"/>
      <c r="UHE1" s="109"/>
      <c r="UHF1" s="109"/>
      <c r="UHG1" s="109"/>
      <c r="UHH1" s="110"/>
      <c r="UHI1" s="109"/>
      <c r="UHJ1" s="109"/>
      <c r="UHK1" s="110"/>
      <c r="UHL1" s="109"/>
      <c r="UHM1" s="109"/>
      <c r="UHN1" s="109"/>
      <c r="UHO1" s="109"/>
      <c r="UHP1" s="109"/>
      <c r="UHQ1" s="109"/>
      <c r="UHR1" s="109"/>
      <c r="UHS1" s="109"/>
      <c r="UHT1" s="109"/>
      <c r="UHU1" s="109"/>
      <c r="UHV1" s="109"/>
      <c r="UHW1" s="110"/>
      <c r="UHX1" s="109"/>
      <c r="UHY1" s="109"/>
      <c r="UHZ1" s="110"/>
      <c r="UIA1" s="109"/>
      <c r="UIB1" s="109"/>
      <c r="UIC1" s="109"/>
      <c r="UID1" s="109"/>
      <c r="UIE1" s="109"/>
      <c r="UIF1" s="109"/>
      <c r="UIG1" s="109"/>
      <c r="UIH1" s="109"/>
      <c r="UII1" s="109"/>
      <c r="UIJ1" s="109"/>
      <c r="UIK1" s="109"/>
      <c r="UIL1" s="110"/>
      <c r="UIM1" s="109"/>
      <c r="UIN1" s="109"/>
      <c r="UIO1" s="110"/>
      <c r="UIP1" s="109"/>
      <c r="UIQ1" s="109"/>
      <c r="UIR1" s="109"/>
      <c r="UIS1" s="109"/>
      <c r="UIT1" s="109"/>
      <c r="UIU1" s="109"/>
      <c r="UIV1" s="109"/>
      <c r="UIW1" s="109"/>
      <c r="UIX1" s="109"/>
      <c r="UIY1" s="109"/>
      <c r="UIZ1" s="109"/>
      <c r="UJA1" s="110"/>
      <c r="UJB1" s="109"/>
      <c r="UJC1" s="109"/>
      <c r="UJD1" s="110"/>
      <c r="UJE1" s="109"/>
      <c r="UJF1" s="109"/>
      <c r="UJG1" s="109"/>
      <c r="UJH1" s="109"/>
      <c r="UJI1" s="109"/>
      <c r="UJJ1" s="109"/>
      <c r="UJK1" s="109"/>
      <c r="UJL1" s="109"/>
      <c r="UJM1" s="109"/>
      <c r="UJN1" s="109"/>
      <c r="UJO1" s="109"/>
      <c r="UJP1" s="110"/>
      <c r="UJQ1" s="109"/>
      <c r="UJR1" s="109"/>
      <c r="UJS1" s="110"/>
      <c r="UJT1" s="109"/>
      <c r="UJU1" s="109"/>
      <c r="UJV1" s="109"/>
      <c r="UJW1" s="109"/>
      <c r="UJX1" s="109"/>
      <c r="UJY1" s="109"/>
      <c r="UJZ1" s="109"/>
      <c r="UKA1" s="109"/>
      <c r="UKB1" s="109"/>
      <c r="UKC1" s="109"/>
      <c r="UKD1" s="109"/>
      <c r="UKE1" s="110"/>
      <c r="UKF1" s="109"/>
      <c r="UKG1" s="109"/>
      <c r="UKH1" s="110"/>
      <c r="UKI1" s="109"/>
      <c r="UKJ1" s="109"/>
      <c r="UKK1" s="109"/>
      <c r="UKL1" s="109"/>
      <c r="UKM1" s="109"/>
      <c r="UKN1" s="109"/>
      <c r="UKO1" s="109"/>
      <c r="UKP1" s="109"/>
      <c r="UKQ1" s="109"/>
      <c r="UKR1" s="109"/>
      <c r="UKS1" s="109"/>
      <c r="UKT1" s="110"/>
      <c r="UKU1" s="109"/>
      <c r="UKV1" s="109"/>
      <c r="UKW1" s="110"/>
      <c r="UKX1" s="109"/>
      <c r="UKY1" s="109"/>
      <c r="UKZ1" s="109"/>
      <c r="ULA1" s="109"/>
      <c r="ULB1" s="109"/>
      <c r="ULC1" s="109"/>
      <c r="ULD1" s="109"/>
      <c r="ULE1" s="109"/>
      <c r="ULF1" s="109"/>
      <c r="ULG1" s="109"/>
      <c r="ULH1" s="109"/>
      <c r="ULI1" s="110"/>
      <c r="ULJ1" s="109"/>
      <c r="ULK1" s="109"/>
      <c r="ULL1" s="110"/>
      <c r="ULM1" s="109"/>
      <c r="ULN1" s="109"/>
      <c r="ULO1" s="109"/>
      <c r="ULP1" s="109"/>
      <c r="ULQ1" s="109"/>
      <c r="ULR1" s="109"/>
      <c r="ULS1" s="109"/>
      <c r="ULT1" s="109"/>
      <c r="ULU1" s="109"/>
      <c r="ULV1" s="109"/>
      <c r="ULW1" s="109"/>
      <c r="ULX1" s="110"/>
      <c r="ULY1" s="109"/>
      <c r="ULZ1" s="109"/>
      <c r="UMA1" s="110"/>
      <c r="UMB1" s="109"/>
      <c r="UMC1" s="109"/>
      <c r="UMD1" s="109"/>
      <c r="UME1" s="109"/>
      <c r="UMF1" s="109"/>
      <c r="UMG1" s="109"/>
      <c r="UMH1" s="109"/>
      <c r="UMI1" s="109"/>
      <c r="UMJ1" s="109"/>
      <c r="UMK1" s="109"/>
      <c r="UML1" s="109"/>
      <c r="UMM1" s="110"/>
      <c r="UMN1" s="109"/>
      <c r="UMO1" s="109"/>
      <c r="UMP1" s="110"/>
      <c r="UMQ1" s="109"/>
      <c r="UMR1" s="109"/>
      <c r="UMS1" s="109"/>
      <c r="UMT1" s="109"/>
      <c r="UMU1" s="109"/>
      <c r="UMV1" s="109"/>
      <c r="UMW1" s="109"/>
      <c r="UMX1" s="109"/>
      <c r="UMY1" s="109"/>
      <c r="UMZ1" s="109"/>
      <c r="UNA1" s="109"/>
      <c r="UNB1" s="110"/>
      <c r="UNC1" s="109"/>
      <c r="UND1" s="109"/>
      <c r="UNE1" s="110"/>
      <c r="UNF1" s="109"/>
      <c r="UNG1" s="109"/>
      <c r="UNH1" s="109"/>
      <c r="UNI1" s="109"/>
      <c r="UNJ1" s="109"/>
      <c r="UNK1" s="109"/>
      <c r="UNL1" s="109"/>
      <c r="UNM1" s="109"/>
      <c r="UNN1" s="109"/>
      <c r="UNO1" s="109"/>
      <c r="UNP1" s="109"/>
      <c r="UNQ1" s="110"/>
      <c r="UNR1" s="109"/>
      <c r="UNS1" s="109"/>
      <c r="UNT1" s="110"/>
      <c r="UNU1" s="109"/>
      <c r="UNV1" s="109"/>
      <c r="UNW1" s="109"/>
      <c r="UNX1" s="109"/>
      <c r="UNY1" s="109"/>
      <c r="UNZ1" s="109"/>
      <c r="UOA1" s="109"/>
      <c r="UOB1" s="109"/>
      <c r="UOC1" s="109"/>
      <c r="UOD1" s="109"/>
      <c r="UOE1" s="109"/>
      <c r="UOF1" s="110"/>
      <c r="UOG1" s="109"/>
      <c r="UOH1" s="109"/>
      <c r="UOI1" s="110"/>
      <c r="UOJ1" s="109"/>
      <c r="UOK1" s="109"/>
      <c r="UOL1" s="109"/>
      <c r="UOM1" s="109"/>
      <c r="UON1" s="109"/>
      <c r="UOO1" s="109"/>
      <c r="UOP1" s="109"/>
      <c r="UOQ1" s="109"/>
      <c r="UOR1" s="109"/>
      <c r="UOS1" s="109"/>
      <c r="UOT1" s="109"/>
      <c r="UOU1" s="110"/>
      <c r="UOV1" s="109"/>
      <c r="UOW1" s="109"/>
      <c r="UOX1" s="110"/>
      <c r="UOY1" s="109"/>
      <c r="UOZ1" s="109"/>
      <c r="UPA1" s="109"/>
      <c r="UPB1" s="109"/>
      <c r="UPC1" s="109"/>
      <c r="UPD1" s="109"/>
      <c r="UPE1" s="109"/>
      <c r="UPF1" s="109"/>
      <c r="UPG1" s="109"/>
      <c r="UPH1" s="109"/>
      <c r="UPI1" s="109"/>
      <c r="UPJ1" s="110"/>
      <c r="UPK1" s="109"/>
      <c r="UPL1" s="109"/>
      <c r="UPM1" s="110"/>
      <c r="UPN1" s="109"/>
      <c r="UPO1" s="109"/>
      <c r="UPP1" s="109"/>
      <c r="UPQ1" s="109"/>
      <c r="UPR1" s="109"/>
      <c r="UPS1" s="109"/>
      <c r="UPT1" s="109"/>
      <c r="UPU1" s="109"/>
      <c r="UPV1" s="109"/>
      <c r="UPW1" s="109"/>
      <c r="UPX1" s="109"/>
      <c r="UPY1" s="110"/>
      <c r="UPZ1" s="109"/>
      <c r="UQA1" s="109"/>
      <c r="UQB1" s="110"/>
      <c r="UQC1" s="109"/>
      <c r="UQD1" s="109"/>
      <c r="UQE1" s="109"/>
      <c r="UQF1" s="109"/>
      <c r="UQG1" s="109"/>
      <c r="UQH1" s="109"/>
      <c r="UQI1" s="109"/>
      <c r="UQJ1" s="109"/>
      <c r="UQK1" s="109"/>
      <c r="UQL1" s="109"/>
      <c r="UQM1" s="109"/>
      <c r="UQN1" s="110"/>
      <c r="UQO1" s="109"/>
      <c r="UQP1" s="109"/>
      <c r="UQQ1" s="110"/>
      <c r="UQR1" s="109"/>
      <c r="UQS1" s="109"/>
      <c r="UQT1" s="109"/>
      <c r="UQU1" s="109"/>
      <c r="UQV1" s="109"/>
      <c r="UQW1" s="109"/>
      <c r="UQX1" s="109"/>
      <c r="UQY1" s="109"/>
      <c r="UQZ1" s="109"/>
      <c r="URA1" s="109"/>
      <c r="URB1" s="109"/>
      <c r="URC1" s="110"/>
      <c r="URD1" s="109"/>
      <c r="URE1" s="109"/>
      <c r="URF1" s="110"/>
      <c r="URG1" s="109"/>
      <c r="URH1" s="109"/>
      <c r="URI1" s="109"/>
      <c r="URJ1" s="109"/>
      <c r="URK1" s="109"/>
      <c r="URL1" s="109"/>
      <c r="URM1" s="109"/>
      <c r="URN1" s="109"/>
      <c r="URO1" s="109"/>
      <c r="URP1" s="109"/>
      <c r="URQ1" s="109"/>
      <c r="URR1" s="110"/>
      <c r="URS1" s="109"/>
      <c r="URT1" s="109"/>
      <c r="URU1" s="110"/>
      <c r="URV1" s="109"/>
      <c r="URW1" s="109"/>
      <c r="URX1" s="109"/>
      <c r="URY1" s="109"/>
      <c r="URZ1" s="109"/>
      <c r="USA1" s="109"/>
      <c r="USB1" s="109"/>
      <c r="USC1" s="109"/>
      <c r="USD1" s="109"/>
      <c r="USE1" s="109"/>
      <c r="USF1" s="109"/>
      <c r="USG1" s="110"/>
      <c r="USH1" s="109"/>
      <c r="USI1" s="109"/>
      <c r="USJ1" s="110"/>
      <c r="USK1" s="109"/>
      <c r="USL1" s="109"/>
      <c r="USM1" s="109"/>
      <c r="USN1" s="109"/>
      <c r="USO1" s="109"/>
      <c r="USP1" s="109"/>
      <c r="USQ1" s="109"/>
      <c r="USR1" s="109"/>
      <c r="USS1" s="109"/>
      <c r="UST1" s="109"/>
      <c r="USU1" s="109"/>
      <c r="USV1" s="110"/>
      <c r="USW1" s="109"/>
      <c r="USX1" s="109"/>
      <c r="USY1" s="110"/>
      <c r="USZ1" s="109"/>
      <c r="UTA1" s="109"/>
      <c r="UTB1" s="109"/>
      <c r="UTC1" s="109"/>
      <c r="UTD1" s="109"/>
      <c r="UTE1" s="109"/>
      <c r="UTF1" s="109"/>
      <c r="UTG1" s="109"/>
      <c r="UTH1" s="109"/>
      <c r="UTI1" s="109"/>
      <c r="UTJ1" s="109"/>
      <c r="UTK1" s="110"/>
      <c r="UTL1" s="109"/>
      <c r="UTM1" s="109"/>
      <c r="UTN1" s="110"/>
      <c r="UTO1" s="109"/>
      <c r="UTP1" s="109"/>
      <c r="UTQ1" s="109"/>
      <c r="UTR1" s="109"/>
      <c r="UTS1" s="109"/>
      <c r="UTT1" s="109"/>
      <c r="UTU1" s="109"/>
      <c r="UTV1" s="109"/>
      <c r="UTW1" s="109"/>
      <c r="UTX1" s="109"/>
      <c r="UTY1" s="109"/>
      <c r="UTZ1" s="110"/>
      <c r="UUA1" s="109"/>
      <c r="UUB1" s="109"/>
      <c r="UUC1" s="110"/>
      <c r="UUD1" s="109"/>
      <c r="UUE1" s="109"/>
      <c r="UUF1" s="109"/>
      <c r="UUG1" s="109"/>
      <c r="UUH1" s="109"/>
      <c r="UUI1" s="109"/>
      <c r="UUJ1" s="109"/>
      <c r="UUK1" s="109"/>
      <c r="UUL1" s="109"/>
      <c r="UUM1" s="109"/>
      <c r="UUN1" s="109"/>
      <c r="UUO1" s="110"/>
      <c r="UUP1" s="109"/>
      <c r="UUQ1" s="109"/>
      <c r="UUR1" s="110"/>
      <c r="UUS1" s="109"/>
      <c r="UUT1" s="109"/>
      <c r="UUU1" s="109"/>
      <c r="UUV1" s="109"/>
      <c r="UUW1" s="109"/>
      <c r="UUX1" s="109"/>
      <c r="UUY1" s="109"/>
      <c r="UUZ1" s="109"/>
      <c r="UVA1" s="109"/>
      <c r="UVB1" s="109"/>
      <c r="UVC1" s="109"/>
      <c r="UVD1" s="110"/>
      <c r="UVE1" s="109"/>
      <c r="UVF1" s="109"/>
      <c r="UVG1" s="110"/>
      <c r="UVH1" s="109"/>
      <c r="UVI1" s="109"/>
      <c r="UVJ1" s="109"/>
      <c r="UVK1" s="109"/>
      <c r="UVL1" s="109"/>
      <c r="UVM1" s="109"/>
      <c r="UVN1" s="109"/>
      <c r="UVO1" s="109"/>
      <c r="UVP1" s="109"/>
      <c r="UVQ1" s="109"/>
      <c r="UVR1" s="109"/>
      <c r="UVS1" s="110"/>
      <c r="UVT1" s="109"/>
      <c r="UVU1" s="109"/>
      <c r="UVV1" s="110"/>
      <c r="UVW1" s="109"/>
      <c r="UVX1" s="109"/>
      <c r="UVY1" s="109"/>
      <c r="UVZ1" s="109"/>
      <c r="UWA1" s="109"/>
      <c r="UWB1" s="109"/>
      <c r="UWC1" s="109"/>
      <c r="UWD1" s="109"/>
      <c r="UWE1" s="109"/>
      <c r="UWF1" s="109"/>
      <c r="UWG1" s="109"/>
      <c r="UWH1" s="110"/>
      <c r="UWI1" s="109"/>
      <c r="UWJ1" s="109"/>
      <c r="UWK1" s="110"/>
      <c r="UWL1" s="109"/>
      <c r="UWM1" s="109"/>
      <c r="UWN1" s="109"/>
      <c r="UWO1" s="109"/>
      <c r="UWP1" s="109"/>
      <c r="UWQ1" s="109"/>
      <c r="UWR1" s="109"/>
      <c r="UWS1" s="109"/>
      <c r="UWT1" s="109"/>
      <c r="UWU1" s="109"/>
      <c r="UWV1" s="109"/>
      <c r="UWW1" s="110"/>
      <c r="UWX1" s="109"/>
      <c r="UWY1" s="109"/>
      <c r="UWZ1" s="110"/>
      <c r="UXA1" s="109"/>
      <c r="UXB1" s="109"/>
      <c r="UXC1" s="109"/>
      <c r="UXD1" s="109"/>
      <c r="UXE1" s="109"/>
      <c r="UXF1" s="109"/>
      <c r="UXG1" s="109"/>
      <c r="UXH1" s="109"/>
      <c r="UXI1" s="109"/>
      <c r="UXJ1" s="109"/>
      <c r="UXK1" s="109"/>
      <c r="UXL1" s="110"/>
      <c r="UXM1" s="109"/>
      <c r="UXN1" s="109"/>
      <c r="UXO1" s="110"/>
      <c r="UXP1" s="109"/>
      <c r="UXQ1" s="109"/>
      <c r="UXR1" s="109"/>
      <c r="UXS1" s="109"/>
      <c r="UXT1" s="109"/>
      <c r="UXU1" s="109"/>
      <c r="UXV1" s="109"/>
      <c r="UXW1" s="109"/>
      <c r="UXX1" s="109"/>
      <c r="UXY1" s="109"/>
      <c r="UXZ1" s="109"/>
      <c r="UYA1" s="110"/>
      <c r="UYB1" s="109"/>
      <c r="UYC1" s="109"/>
      <c r="UYD1" s="110"/>
      <c r="UYE1" s="109"/>
      <c r="UYF1" s="109"/>
      <c r="UYG1" s="109"/>
      <c r="UYH1" s="109"/>
      <c r="UYI1" s="109"/>
      <c r="UYJ1" s="109"/>
      <c r="UYK1" s="109"/>
      <c r="UYL1" s="109"/>
      <c r="UYM1" s="109"/>
      <c r="UYN1" s="109"/>
      <c r="UYO1" s="109"/>
      <c r="UYP1" s="110"/>
      <c r="UYQ1" s="109"/>
      <c r="UYR1" s="109"/>
      <c r="UYS1" s="110"/>
      <c r="UYT1" s="109"/>
      <c r="UYU1" s="109"/>
      <c r="UYV1" s="109"/>
      <c r="UYW1" s="109"/>
      <c r="UYX1" s="109"/>
      <c r="UYY1" s="109"/>
      <c r="UYZ1" s="109"/>
      <c r="UZA1" s="109"/>
      <c r="UZB1" s="109"/>
      <c r="UZC1" s="109"/>
      <c r="UZD1" s="109"/>
      <c r="UZE1" s="110"/>
      <c r="UZF1" s="109"/>
      <c r="UZG1" s="109"/>
      <c r="UZH1" s="110"/>
      <c r="UZI1" s="109"/>
      <c r="UZJ1" s="109"/>
      <c r="UZK1" s="109"/>
      <c r="UZL1" s="109"/>
      <c r="UZM1" s="109"/>
      <c r="UZN1" s="109"/>
      <c r="UZO1" s="109"/>
      <c r="UZP1" s="109"/>
      <c r="UZQ1" s="109"/>
      <c r="UZR1" s="109"/>
      <c r="UZS1" s="109"/>
      <c r="UZT1" s="110"/>
      <c r="UZU1" s="109"/>
      <c r="UZV1" s="109"/>
      <c r="UZW1" s="110"/>
      <c r="UZX1" s="109"/>
      <c r="UZY1" s="109"/>
      <c r="UZZ1" s="109"/>
      <c r="VAA1" s="109"/>
      <c r="VAB1" s="109"/>
      <c r="VAC1" s="109"/>
      <c r="VAD1" s="109"/>
      <c r="VAE1" s="109"/>
      <c r="VAF1" s="109"/>
      <c r="VAG1" s="109"/>
      <c r="VAH1" s="109"/>
      <c r="VAI1" s="110"/>
      <c r="VAJ1" s="109"/>
      <c r="VAK1" s="109"/>
      <c r="VAL1" s="110"/>
      <c r="VAM1" s="109"/>
      <c r="VAN1" s="109"/>
      <c r="VAO1" s="109"/>
      <c r="VAP1" s="109"/>
      <c r="VAQ1" s="109"/>
      <c r="VAR1" s="109"/>
      <c r="VAS1" s="109"/>
      <c r="VAT1" s="109"/>
      <c r="VAU1" s="109"/>
      <c r="VAV1" s="109"/>
      <c r="VAW1" s="109"/>
      <c r="VAX1" s="110"/>
      <c r="VAY1" s="109"/>
      <c r="VAZ1" s="109"/>
      <c r="VBA1" s="110"/>
      <c r="VBB1" s="109"/>
      <c r="VBC1" s="109"/>
      <c r="VBD1" s="109"/>
      <c r="VBE1" s="109"/>
      <c r="VBF1" s="109"/>
      <c r="VBG1" s="109"/>
      <c r="VBH1" s="109"/>
      <c r="VBI1" s="109"/>
      <c r="VBJ1" s="109"/>
      <c r="VBK1" s="109"/>
      <c r="VBL1" s="109"/>
      <c r="VBM1" s="110"/>
      <c r="VBN1" s="109"/>
      <c r="VBO1" s="109"/>
      <c r="VBP1" s="110"/>
      <c r="VBQ1" s="109"/>
      <c r="VBR1" s="109"/>
      <c r="VBS1" s="109"/>
      <c r="VBT1" s="109"/>
      <c r="VBU1" s="109"/>
      <c r="VBV1" s="109"/>
      <c r="VBW1" s="109"/>
      <c r="VBX1" s="109"/>
      <c r="VBY1" s="109"/>
      <c r="VBZ1" s="109"/>
      <c r="VCA1" s="109"/>
      <c r="VCB1" s="110"/>
      <c r="VCC1" s="109"/>
      <c r="VCD1" s="109"/>
      <c r="VCE1" s="110"/>
      <c r="VCF1" s="109"/>
      <c r="VCG1" s="109"/>
      <c r="VCH1" s="109"/>
      <c r="VCI1" s="109"/>
      <c r="VCJ1" s="109"/>
      <c r="VCK1" s="109"/>
      <c r="VCL1" s="109"/>
      <c r="VCM1" s="109"/>
      <c r="VCN1" s="109"/>
      <c r="VCO1" s="109"/>
      <c r="VCP1" s="109"/>
      <c r="VCQ1" s="110"/>
      <c r="VCR1" s="109"/>
      <c r="VCS1" s="109"/>
      <c r="VCT1" s="110"/>
      <c r="VCU1" s="109"/>
      <c r="VCV1" s="109"/>
      <c r="VCW1" s="109"/>
      <c r="VCX1" s="109"/>
      <c r="VCY1" s="109"/>
      <c r="VCZ1" s="109"/>
      <c r="VDA1" s="109"/>
      <c r="VDB1" s="109"/>
      <c r="VDC1" s="109"/>
      <c r="VDD1" s="109"/>
      <c r="VDE1" s="109"/>
      <c r="VDF1" s="110"/>
      <c r="VDG1" s="109"/>
      <c r="VDH1" s="109"/>
      <c r="VDI1" s="110"/>
      <c r="VDJ1" s="109"/>
      <c r="VDK1" s="109"/>
      <c r="VDL1" s="109"/>
      <c r="VDM1" s="109"/>
      <c r="VDN1" s="109"/>
      <c r="VDO1" s="109"/>
      <c r="VDP1" s="109"/>
      <c r="VDQ1" s="109"/>
      <c r="VDR1" s="109"/>
      <c r="VDS1" s="109"/>
      <c r="VDT1" s="109"/>
      <c r="VDU1" s="110"/>
      <c r="VDV1" s="109"/>
      <c r="VDW1" s="109"/>
      <c r="VDX1" s="110"/>
      <c r="VDY1" s="109"/>
      <c r="VDZ1" s="109"/>
      <c r="VEA1" s="109"/>
      <c r="VEB1" s="109"/>
      <c r="VEC1" s="109"/>
      <c r="VED1" s="109"/>
      <c r="VEE1" s="109"/>
      <c r="VEF1" s="109"/>
      <c r="VEG1" s="109"/>
      <c r="VEH1" s="109"/>
      <c r="VEI1" s="109"/>
      <c r="VEJ1" s="110"/>
      <c r="VEK1" s="109"/>
      <c r="VEL1" s="109"/>
      <c r="VEM1" s="110"/>
      <c r="VEN1" s="109"/>
      <c r="VEO1" s="109"/>
      <c r="VEP1" s="109"/>
      <c r="VEQ1" s="109"/>
      <c r="VER1" s="109"/>
      <c r="VES1" s="109"/>
      <c r="VET1" s="109"/>
      <c r="VEU1" s="109"/>
      <c r="VEV1" s="109"/>
      <c r="VEW1" s="109"/>
      <c r="VEX1" s="109"/>
      <c r="VEY1" s="110"/>
      <c r="VEZ1" s="109"/>
      <c r="VFA1" s="109"/>
      <c r="VFB1" s="110"/>
      <c r="VFC1" s="109"/>
      <c r="VFD1" s="109"/>
      <c r="VFE1" s="109"/>
      <c r="VFF1" s="109"/>
      <c r="VFG1" s="109"/>
      <c r="VFH1" s="109"/>
      <c r="VFI1" s="109"/>
      <c r="VFJ1" s="109"/>
      <c r="VFK1" s="109"/>
      <c r="VFL1" s="109"/>
      <c r="VFM1" s="109"/>
      <c r="VFN1" s="110"/>
      <c r="VFO1" s="109"/>
      <c r="VFP1" s="109"/>
      <c r="VFQ1" s="110"/>
      <c r="VFR1" s="109"/>
      <c r="VFS1" s="109"/>
      <c r="VFT1" s="109"/>
      <c r="VFU1" s="109"/>
      <c r="VFV1" s="109"/>
      <c r="VFW1" s="109"/>
      <c r="VFX1" s="109"/>
      <c r="VFY1" s="109"/>
      <c r="VFZ1" s="109"/>
      <c r="VGA1" s="109"/>
      <c r="VGB1" s="109"/>
      <c r="VGC1" s="110"/>
      <c r="VGD1" s="109"/>
      <c r="VGE1" s="109"/>
      <c r="VGF1" s="110"/>
      <c r="VGG1" s="109"/>
      <c r="VGH1" s="109"/>
      <c r="VGI1" s="109"/>
      <c r="VGJ1" s="109"/>
      <c r="VGK1" s="109"/>
      <c r="VGL1" s="109"/>
      <c r="VGM1" s="109"/>
      <c r="VGN1" s="109"/>
      <c r="VGO1" s="109"/>
      <c r="VGP1" s="109"/>
      <c r="VGQ1" s="109"/>
      <c r="VGR1" s="110"/>
      <c r="VGS1" s="109"/>
      <c r="VGT1" s="109"/>
      <c r="VGU1" s="110"/>
      <c r="VGV1" s="109"/>
      <c r="VGW1" s="109"/>
      <c r="VGX1" s="109"/>
      <c r="VGY1" s="109"/>
      <c r="VGZ1" s="109"/>
      <c r="VHA1" s="109"/>
      <c r="VHB1" s="109"/>
      <c r="VHC1" s="109"/>
      <c r="VHD1" s="109"/>
      <c r="VHE1" s="109"/>
      <c r="VHF1" s="109"/>
      <c r="VHG1" s="110"/>
      <c r="VHH1" s="109"/>
      <c r="VHI1" s="109"/>
      <c r="VHJ1" s="110"/>
      <c r="VHK1" s="109"/>
      <c r="VHL1" s="109"/>
      <c r="VHM1" s="109"/>
      <c r="VHN1" s="109"/>
      <c r="VHO1" s="109"/>
      <c r="VHP1" s="109"/>
      <c r="VHQ1" s="109"/>
      <c r="VHR1" s="109"/>
      <c r="VHS1" s="109"/>
      <c r="VHT1" s="109"/>
      <c r="VHU1" s="109"/>
      <c r="VHV1" s="110"/>
      <c r="VHW1" s="109"/>
      <c r="VHX1" s="109"/>
      <c r="VHY1" s="110"/>
      <c r="VHZ1" s="109"/>
      <c r="VIA1" s="109"/>
      <c r="VIB1" s="109"/>
      <c r="VIC1" s="109"/>
      <c r="VID1" s="109"/>
      <c r="VIE1" s="109"/>
      <c r="VIF1" s="109"/>
      <c r="VIG1" s="109"/>
      <c r="VIH1" s="109"/>
      <c r="VII1" s="109"/>
      <c r="VIJ1" s="109"/>
      <c r="VIK1" s="110"/>
      <c r="VIL1" s="109"/>
      <c r="VIM1" s="109"/>
      <c r="VIN1" s="110"/>
      <c r="VIO1" s="109"/>
      <c r="VIP1" s="109"/>
      <c r="VIQ1" s="109"/>
      <c r="VIR1" s="109"/>
      <c r="VIS1" s="109"/>
      <c r="VIT1" s="109"/>
      <c r="VIU1" s="109"/>
      <c r="VIV1" s="109"/>
      <c r="VIW1" s="109"/>
      <c r="VIX1" s="109"/>
      <c r="VIY1" s="109"/>
      <c r="VIZ1" s="110"/>
      <c r="VJA1" s="109"/>
      <c r="VJB1" s="109"/>
      <c r="VJC1" s="110"/>
      <c r="VJD1" s="109"/>
      <c r="VJE1" s="109"/>
      <c r="VJF1" s="109"/>
      <c r="VJG1" s="109"/>
      <c r="VJH1" s="109"/>
      <c r="VJI1" s="109"/>
      <c r="VJJ1" s="109"/>
      <c r="VJK1" s="109"/>
      <c r="VJL1" s="109"/>
      <c r="VJM1" s="109"/>
      <c r="VJN1" s="109"/>
      <c r="VJO1" s="110"/>
      <c r="VJP1" s="109"/>
      <c r="VJQ1" s="109"/>
      <c r="VJR1" s="110"/>
      <c r="VJS1" s="109"/>
      <c r="VJT1" s="109"/>
      <c r="VJU1" s="109"/>
      <c r="VJV1" s="109"/>
      <c r="VJW1" s="109"/>
      <c r="VJX1" s="109"/>
      <c r="VJY1" s="109"/>
      <c r="VJZ1" s="109"/>
      <c r="VKA1" s="109"/>
      <c r="VKB1" s="109"/>
      <c r="VKC1" s="109"/>
      <c r="VKD1" s="110"/>
      <c r="VKE1" s="109"/>
      <c r="VKF1" s="109"/>
      <c r="VKG1" s="110"/>
      <c r="VKH1" s="109"/>
      <c r="VKI1" s="109"/>
      <c r="VKJ1" s="109"/>
      <c r="VKK1" s="109"/>
      <c r="VKL1" s="109"/>
      <c r="VKM1" s="109"/>
      <c r="VKN1" s="109"/>
      <c r="VKO1" s="109"/>
      <c r="VKP1" s="109"/>
      <c r="VKQ1" s="109"/>
      <c r="VKR1" s="109"/>
      <c r="VKS1" s="110"/>
      <c r="VKT1" s="109"/>
      <c r="VKU1" s="109"/>
      <c r="VKV1" s="110"/>
      <c r="VKW1" s="109"/>
      <c r="VKX1" s="109"/>
      <c r="VKY1" s="109"/>
      <c r="VKZ1" s="109"/>
      <c r="VLA1" s="109"/>
      <c r="VLB1" s="109"/>
      <c r="VLC1" s="109"/>
      <c r="VLD1" s="109"/>
      <c r="VLE1" s="109"/>
      <c r="VLF1" s="109"/>
      <c r="VLG1" s="109"/>
      <c r="VLH1" s="110"/>
      <c r="VLI1" s="109"/>
      <c r="VLJ1" s="109"/>
      <c r="VLK1" s="110"/>
      <c r="VLL1" s="109"/>
      <c r="VLM1" s="109"/>
      <c r="VLN1" s="109"/>
      <c r="VLO1" s="109"/>
      <c r="VLP1" s="109"/>
      <c r="VLQ1" s="109"/>
      <c r="VLR1" s="109"/>
      <c r="VLS1" s="109"/>
      <c r="VLT1" s="109"/>
      <c r="VLU1" s="109"/>
      <c r="VLV1" s="109"/>
      <c r="VLW1" s="110"/>
      <c r="VLX1" s="109"/>
      <c r="VLY1" s="109"/>
      <c r="VLZ1" s="110"/>
      <c r="VMA1" s="109"/>
      <c r="VMB1" s="109"/>
      <c r="VMC1" s="109"/>
      <c r="VMD1" s="109"/>
      <c r="VME1" s="109"/>
      <c r="VMF1" s="109"/>
      <c r="VMG1" s="109"/>
      <c r="VMH1" s="109"/>
      <c r="VMI1" s="109"/>
      <c r="VMJ1" s="109"/>
      <c r="VMK1" s="109"/>
      <c r="VML1" s="110"/>
      <c r="VMM1" s="109"/>
      <c r="VMN1" s="109"/>
      <c r="VMO1" s="110"/>
      <c r="VMP1" s="109"/>
      <c r="VMQ1" s="109"/>
      <c r="VMR1" s="109"/>
      <c r="VMS1" s="109"/>
      <c r="VMT1" s="109"/>
      <c r="VMU1" s="109"/>
      <c r="VMV1" s="109"/>
      <c r="VMW1" s="109"/>
      <c r="VMX1" s="109"/>
      <c r="VMY1" s="109"/>
      <c r="VMZ1" s="109"/>
      <c r="VNA1" s="110"/>
      <c r="VNB1" s="109"/>
      <c r="VNC1" s="109"/>
      <c r="VND1" s="110"/>
      <c r="VNE1" s="109"/>
      <c r="VNF1" s="109"/>
      <c r="VNG1" s="109"/>
      <c r="VNH1" s="109"/>
      <c r="VNI1" s="109"/>
      <c r="VNJ1" s="109"/>
      <c r="VNK1" s="109"/>
      <c r="VNL1" s="109"/>
      <c r="VNM1" s="109"/>
      <c r="VNN1" s="109"/>
      <c r="VNO1" s="109"/>
      <c r="VNP1" s="110"/>
      <c r="VNQ1" s="109"/>
      <c r="VNR1" s="109"/>
      <c r="VNS1" s="110"/>
      <c r="VNT1" s="109"/>
      <c r="VNU1" s="109"/>
      <c r="VNV1" s="109"/>
      <c r="VNW1" s="109"/>
      <c r="VNX1" s="109"/>
      <c r="VNY1" s="109"/>
      <c r="VNZ1" s="109"/>
      <c r="VOA1" s="109"/>
      <c r="VOB1" s="109"/>
      <c r="VOC1" s="109"/>
      <c r="VOD1" s="109"/>
      <c r="VOE1" s="110"/>
      <c r="VOF1" s="109"/>
      <c r="VOG1" s="109"/>
      <c r="VOH1" s="110"/>
      <c r="VOI1" s="109"/>
      <c r="VOJ1" s="109"/>
      <c r="VOK1" s="109"/>
      <c r="VOL1" s="109"/>
      <c r="VOM1" s="109"/>
      <c r="VON1" s="109"/>
      <c r="VOO1" s="109"/>
      <c r="VOP1" s="109"/>
      <c r="VOQ1" s="109"/>
      <c r="VOR1" s="109"/>
      <c r="VOS1" s="109"/>
      <c r="VOT1" s="110"/>
      <c r="VOU1" s="109"/>
      <c r="VOV1" s="109"/>
      <c r="VOW1" s="110"/>
      <c r="VOX1" s="109"/>
      <c r="VOY1" s="109"/>
      <c r="VOZ1" s="109"/>
      <c r="VPA1" s="109"/>
      <c r="VPB1" s="109"/>
      <c r="VPC1" s="109"/>
      <c r="VPD1" s="109"/>
      <c r="VPE1" s="109"/>
      <c r="VPF1" s="109"/>
      <c r="VPG1" s="109"/>
      <c r="VPH1" s="109"/>
      <c r="VPI1" s="110"/>
      <c r="VPJ1" s="109"/>
      <c r="VPK1" s="109"/>
      <c r="VPL1" s="110"/>
      <c r="VPM1" s="109"/>
      <c r="VPN1" s="109"/>
      <c r="VPO1" s="109"/>
      <c r="VPP1" s="109"/>
      <c r="VPQ1" s="109"/>
      <c r="VPR1" s="109"/>
      <c r="VPS1" s="109"/>
      <c r="VPT1" s="109"/>
      <c r="VPU1" s="109"/>
      <c r="VPV1" s="109"/>
      <c r="VPW1" s="109"/>
      <c r="VPX1" s="110"/>
      <c r="VPY1" s="109"/>
      <c r="VPZ1" s="109"/>
      <c r="VQA1" s="110"/>
      <c r="VQB1" s="109"/>
      <c r="VQC1" s="109"/>
      <c r="VQD1" s="109"/>
      <c r="VQE1" s="109"/>
      <c r="VQF1" s="109"/>
      <c r="VQG1" s="109"/>
      <c r="VQH1" s="109"/>
      <c r="VQI1" s="109"/>
      <c r="VQJ1" s="109"/>
      <c r="VQK1" s="109"/>
      <c r="VQL1" s="109"/>
      <c r="VQM1" s="110"/>
      <c r="VQN1" s="109"/>
      <c r="VQO1" s="109"/>
      <c r="VQP1" s="110"/>
      <c r="VQQ1" s="109"/>
      <c r="VQR1" s="109"/>
      <c r="VQS1" s="109"/>
      <c r="VQT1" s="109"/>
      <c r="VQU1" s="109"/>
      <c r="VQV1" s="109"/>
      <c r="VQW1" s="109"/>
      <c r="VQX1" s="109"/>
      <c r="VQY1" s="109"/>
      <c r="VQZ1" s="109"/>
      <c r="VRA1" s="109"/>
      <c r="VRB1" s="110"/>
      <c r="VRC1" s="109"/>
      <c r="VRD1" s="109"/>
      <c r="VRE1" s="110"/>
      <c r="VRF1" s="109"/>
      <c r="VRG1" s="109"/>
      <c r="VRH1" s="109"/>
      <c r="VRI1" s="109"/>
      <c r="VRJ1" s="109"/>
      <c r="VRK1" s="109"/>
      <c r="VRL1" s="109"/>
      <c r="VRM1" s="109"/>
      <c r="VRN1" s="109"/>
      <c r="VRO1" s="109"/>
      <c r="VRP1" s="109"/>
      <c r="VRQ1" s="110"/>
      <c r="VRR1" s="109"/>
      <c r="VRS1" s="109"/>
      <c r="VRT1" s="110"/>
      <c r="VRU1" s="109"/>
      <c r="VRV1" s="109"/>
      <c r="VRW1" s="109"/>
      <c r="VRX1" s="109"/>
      <c r="VRY1" s="109"/>
      <c r="VRZ1" s="109"/>
      <c r="VSA1" s="109"/>
      <c r="VSB1" s="109"/>
      <c r="VSC1" s="109"/>
      <c r="VSD1" s="109"/>
      <c r="VSE1" s="109"/>
      <c r="VSF1" s="110"/>
      <c r="VSG1" s="109"/>
      <c r="VSH1" s="109"/>
      <c r="VSI1" s="110"/>
      <c r="VSJ1" s="109"/>
      <c r="VSK1" s="109"/>
      <c r="VSL1" s="109"/>
      <c r="VSM1" s="109"/>
      <c r="VSN1" s="109"/>
      <c r="VSO1" s="109"/>
      <c r="VSP1" s="109"/>
      <c r="VSQ1" s="109"/>
      <c r="VSR1" s="109"/>
      <c r="VSS1" s="109"/>
      <c r="VST1" s="109"/>
      <c r="VSU1" s="110"/>
      <c r="VSV1" s="109"/>
      <c r="VSW1" s="109"/>
      <c r="VSX1" s="110"/>
      <c r="VSY1" s="109"/>
      <c r="VSZ1" s="109"/>
      <c r="VTA1" s="109"/>
      <c r="VTB1" s="109"/>
      <c r="VTC1" s="109"/>
      <c r="VTD1" s="109"/>
      <c r="VTE1" s="109"/>
      <c r="VTF1" s="109"/>
      <c r="VTG1" s="109"/>
      <c r="VTH1" s="109"/>
      <c r="VTI1" s="109"/>
      <c r="VTJ1" s="110"/>
      <c r="VTK1" s="109"/>
      <c r="VTL1" s="109"/>
      <c r="VTM1" s="110"/>
      <c r="VTN1" s="109"/>
      <c r="VTO1" s="109"/>
      <c r="VTP1" s="109"/>
      <c r="VTQ1" s="109"/>
      <c r="VTR1" s="109"/>
      <c r="VTS1" s="109"/>
      <c r="VTT1" s="109"/>
      <c r="VTU1" s="109"/>
      <c r="VTV1" s="109"/>
      <c r="VTW1" s="109"/>
      <c r="VTX1" s="109"/>
      <c r="VTY1" s="110"/>
      <c r="VTZ1" s="109"/>
      <c r="VUA1" s="109"/>
      <c r="VUB1" s="110"/>
      <c r="VUC1" s="109"/>
      <c r="VUD1" s="109"/>
      <c r="VUE1" s="109"/>
      <c r="VUF1" s="109"/>
      <c r="VUG1" s="109"/>
      <c r="VUH1" s="109"/>
      <c r="VUI1" s="109"/>
      <c r="VUJ1" s="109"/>
      <c r="VUK1" s="109"/>
      <c r="VUL1" s="109"/>
      <c r="VUM1" s="109"/>
      <c r="VUN1" s="110"/>
      <c r="VUO1" s="109"/>
      <c r="VUP1" s="109"/>
      <c r="VUQ1" s="110"/>
      <c r="VUR1" s="109"/>
      <c r="VUS1" s="109"/>
      <c r="VUT1" s="109"/>
      <c r="VUU1" s="109"/>
      <c r="VUV1" s="109"/>
      <c r="VUW1" s="109"/>
      <c r="VUX1" s="109"/>
      <c r="VUY1" s="109"/>
      <c r="VUZ1" s="109"/>
      <c r="VVA1" s="109"/>
      <c r="VVB1" s="109"/>
      <c r="VVC1" s="110"/>
      <c r="VVD1" s="109"/>
      <c r="VVE1" s="109"/>
      <c r="VVF1" s="110"/>
      <c r="VVG1" s="109"/>
      <c r="VVH1" s="109"/>
      <c r="VVI1" s="109"/>
      <c r="VVJ1" s="109"/>
      <c r="VVK1" s="109"/>
      <c r="VVL1" s="109"/>
      <c r="VVM1" s="109"/>
      <c r="VVN1" s="109"/>
      <c r="VVO1" s="109"/>
      <c r="VVP1" s="109"/>
      <c r="VVQ1" s="109"/>
      <c r="VVR1" s="110"/>
      <c r="VVS1" s="109"/>
      <c r="VVT1" s="109"/>
      <c r="VVU1" s="110"/>
      <c r="VVV1" s="109"/>
      <c r="VVW1" s="109"/>
      <c r="VVX1" s="109"/>
      <c r="VVY1" s="109"/>
      <c r="VVZ1" s="109"/>
      <c r="VWA1" s="109"/>
      <c r="VWB1" s="109"/>
      <c r="VWC1" s="109"/>
      <c r="VWD1" s="109"/>
      <c r="VWE1" s="109"/>
      <c r="VWF1" s="109"/>
      <c r="VWG1" s="110"/>
      <c r="VWH1" s="109"/>
      <c r="VWI1" s="109"/>
      <c r="VWJ1" s="110"/>
      <c r="VWK1" s="109"/>
      <c r="VWL1" s="109"/>
      <c r="VWM1" s="109"/>
      <c r="VWN1" s="109"/>
      <c r="VWO1" s="109"/>
      <c r="VWP1" s="109"/>
      <c r="VWQ1" s="109"/>
      <c r="VWR1" s="109"/>
      <c r="VWS1" s="109"/>
      <c r="VWT1" s="109"/>
      <c r="VWU1" s="109"/>
      <c r="VWV1" s="110"/>
      <c r="VWW1" s="109"/>
      <c r="VWX1" s="109"/>
      <c r="VWY1" s="110"/>
      <c r="VWZ1" s="109"/>
      <c r="VXA1" s="109"/>
      <c r="VXB1" s="109"/>
      <c r="VXC1" s="109"/>
      <c r="VXD1" s="109"/>
      <c r="VXE1" s="109"/>
      <c r="VXF1" s="109"/>
      <c r="VXG1" s="109"/>
      <c r="VXH1" s="109"/>
      <c r="VXI1" s="109"/>
      <c r="VXJ1" s="109"/>
      <c r="VXK1" s="110"/>
      <c r="VXL1" s="109"/>
      <c r="VXM1" s="109"/>
      <c r="VXN1" s="110"/>
      <c r="VXO1" s="109"/>
      <c r="VXP1" s="109"/>
      <c r="VXQ1" s="109"/>
      <c r="VXR1" s="109"/>
      <c r="VXS1" s="109"/>
      <c r="VXT1" s="109"/>
      <c r="VXU1" s="109"/>
      <c r="VXV1" s="109"/>
      <c r="VXW1" s="109"/>
      <c r="VXX1" s="109"/>
      <c r="VXY1" s="109"/>
      <c r="VXZ1" s="110"/>
      <c r="VYA1" s="109"/>
      <c r="VYB1" s="109"/>
      <c r="VYC1" s="110"/>
      <c r="VYD1" s="109"/>
      <c r="VYE1" s="109"/>
      <c r="VYF1" s="109"/>
      <c r="VYG1" s="109"/>
      <c r="VYH1" s="109"/>
      <c r="VYI1" s="109"/>
      <c r="VYJ1" s="109"/>
      <c r="VYK1" s="109"/>
      <c r="VYL1" s="109"/>
      <c r="VYM1" s="109"/>
      <c r="VYN1" s="109"/>
      <c r="VYO1" s="110"/>
      <c r="VYP1" s="109"/>
      <c r="VYQ1" s="109"/>
      <c r="VYR1" s="110"/>
      <c r="VYS1" s="109"/>
      <c r="VYT1" s="109"/>
      <c r="VYU1" s="109"/>
      <c r="VYV1" s="109"/>
      <c r="VYW1" s="109"/>
      <c r="VYX1" s="109"/>
      <c r="VYY1" s="109"/>
      <c r="VYZ1" s="109"/>
      <c r="VZA1" s="109"/>
      <c r="VZB1" s="109"/>
      <c r="VZC1" s="109"/>
      <c r="VZD1" s="110"/>
      <c r="VZE1" s="109"/>
      <c r="VZF1" s="109"/>
      <c r="VZG1" s="110"/>
      <c r="VZH1" s="109"/>
      <c r="VZI1" s="109"/>
      <c r="VZJ1" s="109"/>
      <c r="VZK1" s="109"/>
      <c r="VZL1" s="109"/>
      <c r="VZM1" s="109"/>
      <c r="VZN1" s="109"/>
      <c r="VZO1" s="109"/>
      <c r="VZP1" s="109"/>
      <c r="VZQ1" s="109"/>
      <c r="VZR1" s="109"/>
      <c r="VZS1" s="110"/>
      <c r="VZT1" s="109"/>
      <c r="VZU1" s="109"/>
      <c r="VZV1" s="110"/>
      <c r="VZW1" s="109"/>
      <c r="VZX1" s="109"/>
      <c r="VZY1" s="109"/>
      <c r="VZZ1" s="109"/>
      <c r="WAA1" s="109"/>
      <c r="WAB1" s="109"/>
      <c r="WAC1" s="109"/>
      <c r="WAD1" s="109"/>
      <c r="WAE1" s="109"/>
      <c r="WAF1" s="109"/>
      <c r="WAG1" s="109"/>
      <c r="WAH1" s="110"/>
      <c r="WAI1" s="109"/>
      <c r="WAJ1" s="109"/>
      <c r="WAK1" s="110"/>
      <c r="WAL1" s="109"/>
      <c r="WAM1" s="109"/>
      <c r="WAN1" s="109"/>
      <c r="WAO1" s="109"/>
      <c r="WAP1" s="109"/>
      <c r="WAQ1" s="109"/>
      <c r="WAR1" s="109"/>
      <c r="WAS1" s="109"/>
      <c r="WAT1" s="109"/>
      <c r="WAU1" s="109"/>
      <c r="WAV1" s="109"/>
      <c r="WAW1" s="110"/>
      <c r="WAX1" s="109"/>
      <c r="WAY1" s="109"/>
      <c r="WAZ1" s="110"/>
      <c r="WBA1" s="109"/>
      <c r="WBB1" s="109"/>
      <c r="WBC1" s="109"/>
      <c r="WBD1" s="109"/>
      <c r="WBE1" s="109"/>
      <c r="WBF1" s="109"/>
      <c r="WBG1" s="109"/>
      <c r="WBH1" s="109"/>
      <c r="WBI1" s="109"/>
      <c r="WBJ1" s="109"/>
      <c r="WBK1" s="109"/>
      <c r="WBL1" s="110"/>
      <c r="WBM1" s="109"/>
      <c r="WBN1" s="109"/>
      <c r="WBO1" s="110"/>
      <c r="WBP1" s="109"/>
      <c r="WBQ1" s="109"/>
      <c r="WBR1" s="109"/>
      <c r="WBS1" s="109"/>
      <c r="WBT1" s="109"/>
      <c r="WBU1" s="109"/>
      <c r="WBV1" s="109"/>
      <c r="WBW1" s="109"/>
      <c r="WBX1" s="109"/>
      <c r="WBY1" s="109"/>
      <c r="WBZ1" s="109"/>
      <c r="WCA1" s="110"/>
      <c r="WCB1" s="109"/>
      <c r="WCC1" s="109"/>
      <c r="WCD1" s="110"/>
      <c r="WCE1" s="109"/>
      <c r="WCF1" s="109"/>
      <c r="WCG1" s="109"/>
      <c r="WCH1" s="109"/>
      <c r="WCI1" s="109"/>
      <c r="WCJ1" s="109"/>
      <c r="WCK1" s="109"/>
      <c r="WCL1" s="109"/>
      <c r="WCM1" s="109"/>
      <c r="WCN1" s="109"/>
      <c r="WCO1" s="109"/>
      <c r="WCP1" s="110"/>
      <c r="WCQ1" s="109"/>
      <c r="WCR1" s="109"/>
      <c r="WCS1" s="110"/>
      <c r="WCT1" s="109"/>
      <c r="WCU1" s="109"/>
      <c r="WCV1" s="109"/>
      <c r="WCW1" s="109"/>
      <c r="WCX1" s="109"/>
      <c r="WCY1" s="109"/>
      <c r="WCZ1" s="109"/>
      <c r="WDA1" s="109"/>
      <c r="WDB1" s="109"/>
      <c r="WDC1" s="109"/>
      <c r="WDD1" s="109"/>
      <c r="WDE1" s="110"/>
      <c r="WDF1" s="109"/>
      <c r="WDG1" s="109"/>
      <c r="WDH1" s="110"/>
      <c r="WDI1" s="109"/>
      <c r="WDJ1" s="109"/>
      <c r="WDK1" s="109"/>
      <c r="WDL1" s="109"/>
      <c r="WDM1" s="109"/>
      <c r="WDN1" s="109"/>
      <c r="WDO1" s="109"/>
      <c r="WDP1" s="109"/>
      <c r="WDQ1" s="109"/>
      <c r="WDR1" s="109"/>
      <c r="WDS1" s="109"/>
      <c r="WDT1" s="110"/>
      <c r="WDU1" s="109"/>
      <c r="WDV1" s="109"/>
      <c r="WDW1" s="110"/>
      <c r="WDX1" s="109"/>
      <c r="WDY1" s="109"/>
      <c r="WDZ1" s="109"/>
      <c r="WEA1" s="109"/>
      <c r="WEB1" s="109"/>
      <c r="WEC1" s="109"/>
      <c r="WED1" s="109"/>
      <c r="WEE1" s="109"/>
      <c r="WEF1" s="109"/>
      <c r="WEG1" s="109"/>
      <c r="WEH1" s="109"/>
      <c r="WEI1" s="110"/>
      <c r="WEJ1" s="109"/>
      <c r="WEK1" s="109"/>
      <c r="WEL1" s="110"/>
      <c r="WEM1" s="109"/>
      <c r="WEN1" s="109"/>
      <c r="WEO1" s="109"/>
      <c r="WEP1" s="109"/>
      <c r="WEQ1" s="109"/>
      <c r="WER1" s="109"/>
      <c r="WES1" s="109"/>
      <c r="WET1" s="109"/>
      <c r="WEU1" s="109"/>
      <c r="WEV1" s="109"/>
      <c r="WEW1" s="109"/>
      <c r="WEX1" s="110"/>
      <c r="WEY1" s="109"/>
      <c r="WEZ1" s="109"/>
      <c r="WFA1" s="110"/>
      <c r="WFB1" s="109"/>
      <c r="WFC1" s="109"/>
      <c r="WFD1" s="109"/>
      <c r="WFE1" s="109"/>
      <c r="WFF1" s="109"/>
      <c r="WFG1" s="109"/>
      <c r="WFH1" s="109"/>
      <c r="WFI1" s="109"/>
      <c r="WFJ1" s="109"/>
      <c r="WFK1" s="109"/>
      <c r="WFL1" s="109"/>
      <c r="WFM1" s="110"/>
      <c r="WFN1" s="109"/>
      <c r="WFO1" s="109"/>
      <c r="WFP1" s="110"/>
      <c r="WFQ1" s="109"/>
      <c r="WFR1" s="109"/>
      <c r="WFS1" s="109"/>
      <c r="WFT1" s="109"/>
      <c r="WFU1" s="109"/>
      <c r="WFV1" s="109"/>
      <c r="WFW1" s="109"/>
      <c r="WFX1" s="109"/>
      <c r="WFY1" s="109"/>
      <c r="WFZ1" s="109"/>
      <c r="WGA1" s="109"/>
      <c r="WGB1" s="110"/>
      <c r="WGC1" s="109"/>
      <c r="WGD1" s="109"/>
      <c r="WGE1" s="110"/>
      <c r="WGF1" s="109"/>
      <c r="WGG1" s="109"/>
      <c r="WGH1" s="109"/>
      <c r="WGI1" s="109"/>
      <c r="WGJ1" s="109"/>
      <c r="WGK1" s="109"/>
      <c r="WGL1" s="109"/>
      <c r="WGM1" s="109"/>
      <c r="WGN1" s="109"/>
      <c r="WGO1" s="109"/>
      <c r="WGP1" s="109"/>
      <c r="WGQ1" s="110"/>
      <c r="WGR1" s="109"/>
      <c r="WGS1" s="109"/>
      <c r="WGT1" s="110"/>
      <c r="WGU1" s="109"/>
      <c r="WGV1" s="109"/>
      <c r="WGW1" s="109"/>
      <c r="WGX1" s="109"/>
      <c r="WGY1" s="109"/>
      <c r="WGZ1" s="109"/>
      <c r="WHA1" s="109"/>
      <c r="WHB1" s="109"/>
      <c r="WHC1" s="109"/>
      <c r="WHD1" s="109"/>
      <c r="WHE1" s="109"/>
      <c r="WHF1" s="110"/>
      <c r="WHG1" s="109"/>
      <c r="WHH1" s="109"/>
      <c r="WHI1" s="110"/>
      <c r="WHJ1" s="109"/>
      <c r="WHK1" s="109"/>
      <c r="WHL1" s="109"/>
      <c r="WHM1" s="109"/>
      <c r="WHN1" s="109"/>
      <c r="WHO1" s="109"/>
      <c r="WHP1" s="109"/>
      <c r="WHQ1" s="109"/>
      <c r="WHR1" s="109"/>
      <c r="WHS1" s="109"/>
      <c r="WHT1" s="109"/>
      <c r="WHU1" s="110"/>
      <c r="WHV1" s="109"/>
      <c r="WHW1" s="109"/>
      <c r="WHX1" s="110"/>
      <c r="WHY1" s="109"/>
      <c r="WHZ1" s="109"/>
      <c r="WIA1" s="109"/>
      <c r="WIB1" s="109"/>
      <c r="WIC1" s="109"/>
      <c r="WID1" s="109"/>
      <c r="WIE1" s="109"/>
      <c r="WIF1" s="109"/>
      <c r="WIG1" s="109"/>
      <c r="WIH1" s="109"/>
      <c r="WII1" s="109"/>
      <c r="WIJ1" s="110"/>
      <c r="WIK1" s="109"/>
      <c r="WIL1" s="109"/>
      <c r="WIM1" s="110"/>
      <c r="WIN1" s="109"/>
      <c r="WIO1" s="109"/>
      <c r="WIP1" s="109"/>
      <c r="WIQ1" s="109"/>
      <c r="WIR1" s="109"/>
      <c r="WIS1" s="109"/>
      <c r="WIT1" s="109"/>
      <c r="WIU1" s="109"/>
      <c r="WIV1" s="109"/>
      <c r="WIW1" s="109"/>
      <c r="WIX1" s="109"/>
      <c r="WIY1" s="110"/>
      <c r="WIZ1" s="109"/>
      <c r="WJA1" s="109"/>
      <c r="WJB1" s="110"/>
      <c r="WJC1" s="109"/>
      <c r="WJD1" s="109"/>
      <c r="WJE1" s="109"/>
      <c r="WJF1" s="109"/>
      <c r="WJG1" s="109"/>
      <c r="WJH1" s="109"/>
      <c r="WJI1" s="109"/>
      <c r="WJJ1" s="109"/>
      <c r="WJK1" s="109"/>
      <c r="WJL1" s="109"/>
      <c r="WJM1" s="109"/>
      <c r="WJN1" s="110"/>
      <c r="WJO1" s="109"/>
      <c r="WJP1" s="109"/>
      <c r="WJQ1" s="110"/>
      <c r="WJR1" s="109"/>
      <c r="WJS1" s="109"/>
      <c r="WJT1" s="109"/>
      <c r="WJU1" s="109"/>
      <c r="WJV1" s="109"/>
      <c r="WJW1" s="109"/>
      <c r="WJX1" s="109"/>
      <c r="WJY1" s="109"/>
      <c r="WJZ1" s="109"/>
      <c r="WKA1" s="109"/>
      <c r="WKB1" s="109"/>
      <c r="WKC1" s="110"/>
      <c r="WKD1" s="109"/>
      <c r="WKE1" s="109"/>
      <c r="WKF1" s="110"/>
      <c r="WKG1" s="109"/>
      <c r="WKH1" s="109"/>
      <c r="WKI1" s="109"/>
      <c r="WKJ1" s="109"/>
      <c r="WKK1" s="109"/>
      <c r="WKL1" s="109"/>
      <c r="WKM1" s="109"/>
      <c r="WKN1" s="109"/>
      <c r="WKO1" s="109"/>
      <c r="WKP1" s="109"/>
      <c r="WKQ1" s="109"/>
      <c r="WKR1" s="110"/>
      <c r="WKS1" s="109"/>
      <c r="WKT1" s="109"/>
      <c r="WKU1" s="110"/>
      <c r="WKV1" s="109"/>
      <c r="WKW1" s="109"/>
      <c r="WKX1" s="109"/>
      <c r="WKY1" s="109"/>
      <c r="WKZ1" s="109"/>
      <c r="WLA1" s="109"/>
      <c r="WLB1" s="109"/>
      <c r="WLC1" s="109"/>
      <c r="WLD1" s="109"/>
      <c r="WLE1" s="109"/>
      <c r="WLF1" s="109"/>
      <c r="WLG1" s="110"/>
      <c r="WLH1" s="109"/>
      <c r="WLI1" s="109"/>
      <c r="WLJ1" s="110"/>
      <c r="WLK1" s="109"/>
      <c r="WLL1" s="109"/>
      <c r="WLM1" s="109"/>
      <c r="WLN1" s="109"/>
      <c r="WLO1" s="109"/>
      <c r="WLP1" s="109"/>
      <c r="WLQ1" s="109"/>
      <c r="WLR1" s="109"/>
      <c r="WLS1" s="109"/>
      <c r="WLT1" s="109"/>
      <c r="WLU1" s="109"/>
      <c r="WLV1" s="110"/>
      <c r="WLW1" s="109"/>
      <c r="WLX1" s="109"/>
      <c r="WLY1" s="110"/>
      <c r="WLZ1" s="109"/>
      <c r="WMA1" s="109"/>
      <c r="WMB1" s="109"/>
      <c r="WMC1" s="109"/>
      <c r="WMD1" s="109"/>
      <c r="WME1" s="109"/>
      <c r="WMF1" s="109"/>
      <c r="WMG1" s="109"/>
      <c r="WMH1" s="109"/>
      <c r="WMI1" s="109"/>
      <c r="WMJ1" s="109"/>
      <c r="WMK1" s="110"/>
      <c r="WML1" s="109"/>
      <c r="WMM1" s="109"/>
      <c r="WMN1" s="110"/>
      <c r="WMO1" s="109"/>
      <c r="WMP1" s="109"/>
      <c r="WMQ1" s="109"/>
      <c r="WMR1" s="109"/>
      <c r="WMS1" s="109"/>
      <c r="WMT1" s="109"/>
      <c r="WMU1" s="109"/>
      <c r="WMV1" s="109"/>
      <c r="WMW1" s="109"/>
      <c r="WMX1" s="109"/>
      <c r="WMY1" s="109"/>
      <c r="WMZ1" s="110"/>
      <c r="WNA1" s="109"/>
      <c r="WNB1" s="109"/>
      <c r="WNC1" s="110"/>
      <c r="WND1" s="109"/>
      <c r="WNE1" s="109"/>
      <c r="WNF1" s="109"/>
      <c r="WNG1" s="109"/>
      <c r="WNH1" s="109"/>
      <c r="WNI1" s="109"/>
      <c r="WNJ1" s="109"/>
      <c r="WNK1" s="109"/>
      <c r="WNL1" s="109"/>
      <c r="WNM1" s="109"/>
      <c r="WNN1" s="109"/>
      <c r="WNO1" s="110"/>
      <c r="WNP1" s="109"/>
      <c r="WNQ1" s="109"/>
      <c r="WNR1" s="110"/>
      <c r="WNS1" s="109"/>
      <c r="WNT1" s="109"/>
      <c r="WNU1" s="109"/>
      <c r="WNV1" s="109"/>
      <c r="WNW1" s="109"/>
      <c r="WNX1" s="109"/>
      <c r="WNY1" s="109"/>
      <c r="WNZ1" s="109"/>
      <c r="WOA1" s="109"/>
      <c r="WOB1" s="109"/>
      <c r="WOC1" s="109"/>
      <c r="WOD1" s="110"/>
      <c r="WOE1" s="109"/>
      <c r="WOF1" s="109"/>
      <c r="WOG1" s="110"/>
      <c r="WOH1" s="109"/>
      <c r="WOI1" s="109"/>
      <c r="WOJ1" s="109"/>
      <c r="WOK1" s="109"/>
      <c r="WOL1" s="109"/>
      <c r="WOM1" s="109"/>
      <c r="WON1" s="109"/>
      <c r="WOO1" s="109"/>
      <c r="WOP1" s="109"/>
      <c r="WOQ1" s="109"/>
      <c r="WOR1" s="109"/>
      <c r="WOS1" s="110"/>
      <c r="WOT1" s="109"/>
      <c r="WOU1" s="109"/>
      <c r="WOV1" s="110"/>
      <c r="WOW1" s="109"/>
      <c r="WOX1" s="109"/>
      <c r="WOY1" s="109"/>
      <c r="WOZ1" s="109"/>
      <c r="WPA1" s="109"/>
      <c r="WPB1" s="109"/>
      <c r="WPC1" s="109"/>
      <c r="WPD1" s="109"/>
      <c r="WPE1" s="109"/>
      <c r="WPF1" s="109"/>
      <c r="WPG1" s="109"/>
      <c r="WPH1" s="110"/>
      <c r="WPI1" s="109"/>
      <c r="WPJ1" s="109"/>
      <c r="WPK1" s="110"/>
      <c r="WPL1" s="109"/>
      <c r="WPM1" s="109"/>
      <c r="WPN1" s="109"/>
      <c r="WPO1" s="109"/>
      <c r="WPP1" s="109"/>
      <c r="WPQ1" s="109"/>
      <c r="WPR1" s="109"/>
      <c r="WPS1" s="109"/>
      <c r="WPT1" s="109"/>
      <c r="WPU1" s="109"/>
      <c r="WPV1" s="109"/>
      <c r="WPW1" s="110"/>
      <c r="WPX1" s="109"/>
      <c r="WPY1" s="109"/>
      <c r="WPZ1" s="110"/>
      <c r="WQA1" s="109"/>
      <c r="WQB1" s="109"/>
      <c r="WQC1" s="109"/>
      <c r="WQD1" s="109"/>
      <c r="WQE1" s="109"/>
      <c r="WQF1" s="109"/>
      <c r="WQG1" s="109"/>
      <c r="WQH1" s="109"/>
      <c r="WQI1" s="109"/>
      <c r="WQJ1" s="109"/>
      <c r="WQK1" s="109"/>
      <c r="WQL1" s="110"/>
      <c r="WQM1" s="109"/>
      <c r="WQN1" s="109"/>
      <c r="WQO1" s="110"/>
      <c r="WQP1" s="109"/>
      <c r="WQQ1" s="109"/>
      <c r="WQR1" s="109"/>
      <c r="WQS1" s="109"/>
      <c r="WQT1" s="109"/>
      <c r="WQU1" s="109"/>
      <c r="WQV1" s="109"/>
      <c r="WQW1" s="109"/>
      <c r="WQX1" s="109"/>
      <c r="WQY1" s="109"/>
      <c r="WQZ1" s="109"/>
      <c r="WRA1" s="110"/>
      <c r="WRB1" s="109"/>
      <c r="WRC1" s="109"/>
      <c r="WRD1" s="110"/>
      <c r="WRE1" s="109"/>
      <c r="WRF1" s="109"/>
      <c r="WRG1" s="109"/>
      <c r="WRH1" s="109"/>
      <c r="WRI1" s="109"/>
      <c r="WRJ1" s="109"/>
      <c r="WRK1" s="109"/>
      <c r="WRL1" s="109"/>
      <c r="WRM1" s="109"/>
      <c r="WRN1" s="109"/>
      <c r="WRO1" s="109"/>
      <c r="WRP1" s="110"/>
      <c r="WRQ1" s="109"/>
      <c r="WRR1" s="109"/>
      <c r="WRS1" s="110"/>
      <c r="WRT1" s="109"/>
      <c r="WRU1" s="109"/>
      <c r="WRV1" s="109"/>
      <c r="WRW1" s="109"/>
      <c r="WRX1" s="109"/>
      <c r="WRY1" s="109"/>
      <c r="WRZ1" s="109"/>
      <c r="WSA1" s="109"/>
      <c r="WSB1" s="109"/>
      <c r="WSC1" s="109"/>
      <c r="WSD1" s="109"/>
      <c r="WSE1" s="110"/>
      <c r="WSF1" s="109"/>
      <c r="WSG1" s="109"/>
      <c r="WSH1" s="110"/>
      <c r="WSI1" s="109"/>
      <c r="WSJ1" s="109"/>
      <c r="WSK1" s="109"/>
      <c r="WSL1" s="109"/>
      <c r="WSM1" s="109"/>
      <c r="WSN1" s="109"/>
      <c r="WSO1" s="109"/>
      <c r="WSP1" s="109"/>
      <c r="WSQ1" s="109"/>
      <c r="WSR1" s="109"/>
      <c r="WSS1" s="109"/>
      <c r="WST1" s="110"/>
      <c r="WSU1" s="109"/>
      <c r="WSV1" s="109"/>
      <c r="WSW1" s="110"/>
      <c r="WSX1" s="109"/>
      <c r="WSY1" s="109"/>
      <c r="WSZ1" s="109"/>
      <c r="WTA1" s="109"/>
      <c r="WTB1" s="109"/>
      <c r="WTC1" s="109"/>
      <c r="WTD1" s="109"/>
      <c r="WTE1" s="109"/>
      <c r="WTF1" s="109"/>
      <c r="WTG1" s="109"/>
      <c r="WTH1" s="109"/>
      <c r="WTI1" s="110"/>
      <c r="WTJ1" s="109"/>
      <c r="WTK1" s="109"/>
      <c r="WTL1" s="110"/>
      <c r="WTM1" s="109"/>
      <c r="WTN1" s="109"/>
      <c r="WTO1" s="109"/>
      <c r="WTP1" s="109"/>
      <c r="WTQ1" s="109"/>
      <c r="WTR1" s="109"/>
      <c r="WTS1" s="109"/>
      <c r="WTT1" s="109"/>
      <c r="WTU1" s="109"/>
      <c r="WTV1" s="109"/>
      <c r="WTW1" s="109"/>
      <c r="WTX1" s="110"/>
      <c r="WTY1" s="109"/>
      <c r="WTZ1" s="109"/>
      <c r="WUA1" s="110"/>
      <c r="WUB1" s="109"/>
      <c r="WUC1" s="109"/>
      <c r="WUD1" s="109"/>
      <c r="WUE1" s="109"/>
      <c r="WUF1" s="109"/>
      <c r="WUG1" s="109"/>
      <c r="WUH1" s="109"/>
      <c r="WUI1" s="109"/>
      <c r="WUJ1" s="109"/>
      <c r="WUK1" s="109"/>
      <c r="WUL1" s="109"/>
      <c r="WUM1" s="110"/>
      <c r="WUN1" s="109"/>
      <c r="WUO1" s="109"/>
      <c r="WUP1" s="110"/>
      <c r="WUQ1" s="109"/>
      <c r="WUR1" s="109"/>
      <c r="WUS1" s="109"/>
      <c r="WUT1" s="109"/>
      <c r="WUU1" s="109"/>
      <c r="WUV1" s="109"/>
      <c r="WUW1" s="109"/>
      <c r="WUX1" s="109"/>
      <c r="WUY1" s="109"/>
      <c r="WUZ1" s="109"/>
      <c r="WVA1" s="109"/>
      <c r="WVB1" s="110"/>
      <c r="WVC1" s="109"/>
      <c r="WVD1" s="109"/>
      <c r="WVE1" s="110"/>
      <c r="WVF1" s="109"/>
      <c r="WVG1" s="109"/>
      <c r="WVH1" s="109"/>
      <c r="WVI1" s="109"/>
      <c r="WVJ1" s="109"/>
      <c r="WVK1" s="109"/>
      <c r="WVL1" s="109"/>
      <c r="WVM1" s="109"/>
      <c r="WVN1" s="109"/>
      <c r="WVO1" s="109"/>
      <c r="WVP1" s="109"/>
      <c r="WVQ1" s="110"/>
      <c r="WVR1" s="109"/>
      <c r="WVS1" s="109"/>
      <c r="WVT1" s="110"/>
      <c r="WVU1" s="109"/>
      <c r="WVV1" s="109"/>
      <c r="WVW1" s="109"/>
      <c r="WVX1" s="109"/>
      <c r="WVY1" s="109"/>
      <c r="WVZ1" s="109"/>
      <c r="WWA1" s="109"/>
      <c r="WWB1" s="109"/>
      <c r="WWC1" s="109"/>
      <c r="WWD1" s="109"/>
      <c r="WWE1" s="109"/>
      <c r="WWF1" s="110"/>
      <c r="WWG1" s="109"/>
      <c r="WWH1" s="109"/>
      <c r="WWI1" s="110"/>
      <c r="WWJ1" s="109"/>
      <c r="WWK1" s="109"/>
      <c r="WWL1" s="109"/>
      <c r="WWM1" s="109"/>
      <c r="WWN1" s="109"/>
      <c r="WWO1" s="109"/>
      <c r="WWP1" s="109"/>
      <c r="WWQ1" s="109"/>
      <c r="WWR1" s="109"/>
      <c r="WWS1" s="109"/>
      <c r="WWT1" s="109"/>
      <c r="WWU1" s="110"/>
      <c r="WWV1" s="109"/>
      <c r="WWW1" s="109"/>
      <c r="WWX1" s="110"/>
      <c r="WWY1" s="109"/>
      <c r="WWZ1" s="109"/>
      <c r="WXA1" s="109"/>
      <c r="WXB1" s="109"/>
      <c r="WXC1" s="109"/>
      <c r="WXD1" s="109"/>
      <c r="WXE1" s="109"/>
      <c r="WXF1" s="109"/>
      <c r="WXG1" s="109"/>
      <c r="WXH1" s="109"/>
      <c r="WXI1" s="109"/>
      <c r="WXJ1" s="110"/>
      <c r="WXK1" s="109"/>
      <c r="WXL1" s="109"/>
      <c r="WXM1" s="110"/>
      <c r="WXN1" s="109"/>
      <c r="WXO1" s="109"/>
      <c r="WXP1" s="109"/>
      <c r="WXQ1" s="109"/>
      <c r="WXR1" s="109"/>
      <c r="WXS1" s="109"/>
      <c r="WXT1" s="109"/>
      <c r="WXU1" s="109"/>
      <c r="WXV1" s="109"/>
      <c r="WXW1" s="109"/>
      <c r="WXX1" s="109"/>
      <c r="WXY1" s="110"/>
      <c r="WXZ1" s="109"/>
      <c r="WYA1" s="109"/>
      <c r="WYB1" s="110"/>
      <c r="WYC1" s="109"/>
      <c r="WYD1" s="109"/>
      <c r="WYE1" s="109"/>
      <c r="WYF1" s="109"/>
      <c r="WYG1" s="109"/>
      <c r="WYH1" s="109"/>
      <c r="WYI1" s="109"/>
      <c r="WYJ1" s="109"/>
      <c r="WYK1" s="109"/>
      <c r="WYL1" s="109"/>
      <c r="WYM1" s="109"/>
      <c r="WYN1" s="110"/>
      <c r="WYO1" s="109"/>
      <c r="WYP1" s="109"/>
      <c r="WYQ1" s="110"/>
      <c r="WYR1" s="109"/>
      <c r="WYS1" s="109"/>
      <c r="WYT1" s="109"/>
      <c r="WYU1" s="109"/>
      <c r="WYV1" s="109"/>
      <c r="WYW1" s="109"/>
      <c r="WYX1" s="109"/>
      <c r="WYY1" s="109"/>
      <c r="WYZ1" s="109"/>
      <c r="WZA1" s="109"/>
      <c r="WZB1" s="109"/>
      <c r="WZC1" s="110"/>
      <c r="WZD1" s="109"/>
      <c r="WZE1" s="109"/>
      <c r="WZF1" s="110"/>
      <c r="WZG1" s="109"/>
      <c r="WZH1" s="109"/>
      <c r="WZI1" s="109"/>
      <c r="WZJ1" s="109"/>
      <c r="WZK1" s="109"/>
      <c r="WZL1" s="109"/>
      <c r="WZM1" s="109"/>
      <c r="WZN1" s="109"/>
      <c r="WZO1" s="109"/>
      <c r="WZP1" s="109"/>
      <c r="WZQ1" s="109"/>
      <c r="WZR1" s="110"/>
      <c r="WZS1" s="109"/>
      <c r="WZT1" s="109"/>
      <c r="WZU1" s="110"/>
      <c r="WZV1" s="109"/>
      <c r="WZW1" s="109"/>
      <c r="WZX1" s="109"/>
      <c r="WZY1" s="109"/>
      <c r="WZZ1" s="109"/>
      <c r="XAA1" s="109"/>
      <c r="XAB1" s="109"/>
      <c r="XAC1" s="109"/>
      <c r="XAD1" s="109"/>
      <c r="XAE1" s="109"/>
      <c r="XAF1" s="109"/>
      <c r="XAG1" s="110"/>
      <c r="XAH1" s="109"/>
      <c r="XAI1" s="109"/>
      <c r="XAJ1" s="110"/>
      <c r="XAK1" s="109"/>
      <c r="XAL1" s="109"/>
      <c r="XAM1" s="109"/>
      <c r="XAN1" s="109"/>
      <c r="XAO1" s="109"/>
      <c r="XAP1" s="109"/>
      <c r="XAQ1" s="109"/>
      <c r="XAR1" s="109"/>
      <c r="XAS1" s="109"/>
      <c r="XAT1" s="109"/>
      <c r="XAU1" s="109"/>
      <c r="XAV1" s="110"/>
      <c r="XAW1" s="109"/>
      <c r="XAX1" s="109"/>
      <c r="XAY1" s="110"/>
      <c r="XAZ1" s="109"/>
      <c r="XBA1" s="109"/>
      <c r="XBB1" s="109"/>
      <c r="XBC1" s="109"/>
      <c r="XBD1" s="109"/>
      <c r="XBE1" s="109"/>
      <c r="XBF1" s="109"/>
      <c r="XBG1" s="109"/>
      <c r="XBH1" s="109"/>
      <c r="XBI1" s="109"/>
      <c r="XBJ1" s="109"/>
      <c r="XBK1" s="110"/>
      <c r="XBL1" s="109"/>
      <c r="XBM1" s="109"/>
      <c r="XBN1" s="110"/>
      <c r="XBO1" s="109"/>
      <c r="XBP1" s="109"/>
      <c r="XBQ1" s="109"/>
      <c r="XBR1" s="109"/>
      <c r="XBS1" s="109"/>
      <c r="XBT1" s="109"/>
      <c r="XBU1" s="109"/>
      <c r="XBV1" s="109"/>
      <c r="XBW1" s="109"/>
      <c r="XBX1" s="109"/>
      <c r="XBY1" s="109"/>
      <c r="XBZ1" s="110"/>
      <c r="XCA1" s="109"/>
      <c r="XCB1" s="109"/>
      <c r="XCC1" s="110"/>
      <c r="XCD1" s="109"/>
      <c r="XCE1" s="109"/>
      <c r="XCF1" s="109"/>
      <c r="XCG1" s="109"/>
      <c r="XCH1" s="109"/>
      <c r="XCI1" s="109"/>
      <c r="XCJ1" s="109"/>
      <c r="XCK1" s="109"/>
      <c r="XCL1" s="109"/>
      <c r="XCM1" s="109"/>
      <c r="XCN1" s="109"/>
      <c r="XCO1" s="110"/>
      <c r="XCP1" s="109"/>
      <c r="XCQ1" s="109"/>
      <c r="XCR1" s="110"/>
      <c r="XCS1" s="109"/>
      <c r="XCT1" s="109"/>
      <c r="XCU1" s="109"/>
      <c r="XCV1" s="109"/>
      <c r="XCW1" s="109"/>
      <c r="XCX1" s="109"/>
      <c r="XCY1" s="109"/>
      <c r="XCZ1" s="109"/>
      <c r="XDA1" s="109"/>
      <c r="XDB1" s="109"/>
      <c r="XDC1" s="109"/>
      <c r="XDD1" s="110"/>
      <c r="XDE1" s="109"/>
      <c r="XDF1" s="109"/>
      <c r="XDG1" s="110"/>
      <c r="XDH1" s="109"/>
      <c r="XDI1" s="109"/>
      <c r="XDJ1" s="109"/>
      <c r="XDK1" s="109"/>
      <c r="XDL1" s="109"/>
      <c r="XDM1" s="109"/>
      <c r="XDN1" s="109"/>
      <c r="XDO1" s="109"/>
      <c r="XDP1" s="109"/>
      <c r="XDQ1" s="109"/>
      <c r="XDR1" s="109"/>
      <c r="XDS1" s="110"/>
      <c r="XDT1" s="109"/>
      <c r="XDU1" s="109"/>
      <c r="XDV1" s="110"/>
      <c r="XDW1" s="109"/>
      <c r="XDX1" s="109"/>
      <c r="XDY1" s="109"/>
      <c r="XDZ1" s="109"/>
      <c r="XEA1" s="109"/>
      <c r="XEB1" s="109"/>
      <c r="XEC1" s="109"/>
      <c r="XED1" s="109"/>
      <c r="XEE1" s="109"/>
      <c r="XEF1" s="109"/>
      <c r="XEG1" s="109"/>
      <c r="XEH1" s="110"/>
      <c r="XEI1" s="109"/>
      <c r="XEJ1" s="109"/>
      <c r="XEK1" s="110"/>
      <c r="XEL1" s="109"/>
      <c r="XEM1" s="109"/>
      <c r="XEN1" s="109"/>
      <c r="XEO1" s="109"/>
    </row>
    <row r="2" spans="1:16369" ht="26.4" customHeight="1" x14ac:dyDescent="0.3">
      <c r="A2" s="16"/>
      <c r="B2" s="17"/>
      <c r="C2" s="18" t="s">
        <v>54</v>
      </c>
      <c r="D2" s="18" t="s">
        <v>55</v>
      </c>
      <c r="E2" s="18" t="s">
        <v>56</v>
      </c>
      <c r="F2" s="18" t="s">
        <v>57</v>
      </c>
      <c r="G2" s="18" t="s">
        <v>58</v>
      </c>
      <c r="H2" s="18" t="s">
        <v>59</v>
      </c>
      <c r="I2" s="18" t="s">
        <v>60</v>
      </c>
      <c r="J2" s="18" t="s">
        <v>61</v>
      </c>
      <c r="K2" s="18" t="s">
        <v>62</v>
      </c>
      <c r="L2" s="18" t="s">
        <v>63</v>
      </c>
      <c r="M2" s="18" t="s">
        <v>64</v>
      </c>
      <c r="N2" s="18" t="s">
        <v>65</v>
      </c>
      <c r="O2" s="18" t="s">
        <v>66</v>
      </c>
    </row>
    <row r="3" spans="1:16369" ht="83.4" customHeight="1" x14ac:dyDescent="0.3">
      <c r="A3" s="45" t="s">
        <v>68</v>
      </c>
      <c r="B3" s="45" t="s">
        <v>69</v>
      </c>
      <c r="C3" s="51" t="s">
        <v>70</v>
      </c>
      <c r="D3" s="51" t="s">
        <v>71</v>
      </c>
      <c r="E3" s="51" t="s">
        <v>72</v>
      </c>
      <c r="F3" s="51" t="s">
        <v>73</v>
      </c>
      <c r="G3" s="51" t="s">
        <v>74</v>
      </c>
      <c r="H3" s="51" t="s">
        <v>75</v>
      </c>
      <c r="I3" s="51" t="s">
        <v>76</v>
      </c>
      <c r="J3" s="51" t="s">
        <v>77</v>
      </c>
      <c r="K3" s="51" t="s">
        <v>78</v>
      </c>
      <c r="L3" s="51" t="s">
        <v>79</v>
      </c>
      <c r="M3" s="51" t="s">
        <v>80</v>
      </c>
      <c r="N3" s="51" t="s">
        <v>356</v>
      </c>
      <c r="O3" s="51" t="s">
        <v>357</v>
      </c>
    </row>
    <row r="4" spans="1:16369" s="97" customFormat="1" ht="13.8" x14ac:dyDescent="0.25">
      <c r="A4" s="183" t="s">
        <v>84</v>
      </c>
      <c r="B4" s="114" t="s">
        <v>85</v>
      </c>
      <c r="C4" s="115"/>
      <c r="D4" s="115"/>
      <c r="E4" s="115"/>
      <c r="F4" s="116">
        <v>1711.6087893665429</v>
      </c>
      <c r="G4" s="116">
        <v>1505.0186297151656</v>
      </c>
      <c r="H4" s="116">
        <v>3122.2608070889714</v>
      </c>
      <c r="I4" s="116">
        <v>665.66878218177465</v>
      </c>
      <c r="J4" s="117">
        <v>0.8601393940305001</v>
      </c>
      <c r="K4" s="117">
        <v>0.90793218455423552</v>
      </c>
      <c r="L4" s="116">
        <v>1376.3621123218777</v>
      </c>
      <c r="M4" s="116">
        <v>-46.341755478385821</v>
      </c>
      <c r="N4" s="116">
        <v>8351</v>
      </c>
      <c r="O4" s="116">
        <v>12036</v>
      </c>
    </row>
    <row r="5" spans="1:16369" s="97" customFormat="1" ht="13.8" x14ac:dyDescent="0.25">
      <c r="A5" s="183" t="s">
        <v>84</v>
      </c>
      <c r="B5" s="114" t="s">
        <v>86</v>
      </c>
      <c r="C5" s="119"/>
      <c r="D5" s="119"/>
      <c r="E5" s="119"/>
      <c r="F5" s="120">
        <v>1960.9716403021234</v>
      </c>
      <c r="G5" s="120">
        <v>1614.8904899135446</v>
      </c>
      <c r="H5" s="120">
        <v>3297.9905942710561</v>
      </c>
      <c r="I5" s="120">
        <v>1143.0810887843809</v>
      </c>
      <c r="J5" s="121">
        <v>0.64713089646722488</v>
      </c>
      <c r="K5" s="121">
        <v>0.78525242476995771</v>
      </c>
      <c r="L5" s="120">
        <v>925.18170158187263</v>
      </c>
      <c r="M5" s="120">
        <v>163.88770129685051</v>
      </c>
      <c r="N5" s="120">
        <v>7017</v>
      </c>
      <c r="O5" s="120">
        <v>11222</v>
      </c>
    </row>
    <row r="6" spans="1:16369" s="97" customFormat="1" ht="13.8" x14ac:dyDescent="0.25">
      <c r="A6" s="183" t="s">
        <v>87</v>
      </c>
      <c r="B6" s="114" t="s">
        <v>88</v>
      </c>
      <c r="C6" s="119">
        <v>58</v>
      </c>
      <c r="D6" s="119">
        <v>53</v>
      </c>
      <c r="E6" s="119">
        <v>53</v>
      </c>
      <c r="F6" s="120">
        <v>1554.4326388312443</v>
      </c>
      <c r="G6" s="120">
        <v>1364.2071584016298</v>
      </c>
      <c r="H6" s="120">
        <v>2682.472814808666</v>
      </c>
      <c r="I6" s="120">
        <v>1275.7922719349215</v>
      </c>
      <c r="J6" s="121">
        <v>0.71193070915529955</v>
      </c>
      <c r="K6" s="121">
        <v>0.79381584519452009</v>
      </c>
      <c r="L6" s="120">
        <v>1213.4971362164854</v>
      </c>
      <c r="M6" s="120">
        <v>10.832572424670042</v>
      </c>
      <c r="N6" s="120">
        <v>48188</v>
      </c>
      <c r="O6" s="120">
        <v>98590</v>
      </c>
    </row>
    <row r="7" spans="1:16369" s="97" customFormat="1" ht="13.8" x14ac:dyDescent="0.25">
      <c r="A7" s="183" t="s">
        <v>89</v>
      </c>
      <c r="B7" s="114" t="s">
        <v>90</v>
      </c>
      <c r="C7" s="119">
        <v>68</v>
      </c>
      <c r="D7" s="119">
        <v>55</v>
      </c>
      <c r="E7" s="119">
        <v>57</v>
      </c>
      <c r="F7" s="120">
        <v>1576.8657429804362</v>
      </c>
      <c r="G7" s="120">
        <v>1492.051805917743</v>
      </c>
      <c r="H7" s="120">
        <v>2274.1985668672719</v>
      </c>
      <c r="I7" s="120">
        <v>793.46676084138016</v>
      </c>
      <c r="J7" s="121">
        <v>0.35520512691535383</v>
      </c>
      <c r="K7" s="121">
        <v>0.62551212997948258</v>
      </c>
      <c r="L7" s="120">
        <v>1592.6918518876869</v>
      </c>
      <c r="M7" s="120">
        <v>38.128828298856355</v>
      </c>
      <c r="N7" s="120">
        <v>51677</v>
      </c>
      <c r="O7" s="120">
        <v>124382</v>
      </c>
    </row>
    <row r="8" spans="1:16369" s="97" customFormat="1" ht="13.8" x14ac:dyDescent="0.25">
      <c r="A8" s="183" t="s">
        <v>91</v>
      </c>
      <c r="B8" s="114" t="s">
        <v>92</v>
      </c>
      <c r="C8" s="119">
        <v>50</v>
      </c>
      <c r="D8" s="119">
        <v>48</v>
      </c>
      <c r="E8" s="119">
        <v>49</v>
      </c>
      <c r="F8" s="120">
        <v>1459.7827916925412</v>
      </c>
      <c r="G8" s="120">
        <v>1393.0540265419997</v>
      </c>
      <c r="H8" s="120">
        <v>2279.1002552956602</v>
      </c>
      <c r="I8" s="120">
        <v>453.01387834012291</v>
      </c>
      <c r="J8" s="121">
        <v>0.63616336214200986</v>
      </c>
      <c r="K8" s="121">
        <v>1.4435634638196915</v>
      </c>
      <c r="L8" s="120">
        <v>1078.7601255778652</v>
      </c>
      <c r="M8" s="120">
        <v>89.008486855723447</v>
      </c>
      <c r="N8" s="120">
        <v>28986</v>
      </c>
      <c r="O8" s="120">
        <v>30980</v>
      </c>
    </row>
    <row r="9" spans="1:16369" s="97" customFormat="1" ht="13.8" x14ac:dyDescent="0.25">
      <c r="A9" s="183" t="s">
        <v>91</v>
      </c>
      <c r="B9" s="114" t="s">
        <v>93</v>
      </c>
      <c r="C9" s="119">
        <v>45</v>
      </c>
      <c r="D9" s="119">
        <v>47</v>
      </c>
      <c r="E9" s="119">
        <v>47</v>
      </c>
      <c r="F9" s="120">
        <v>1868.7871077184054</v>
      </c>
      <c r="G9" s="120">
        <v>1628.8029273392576</v>
      </c>
      <c r="H9" s="120">
        <v>2706.2765055131467</v>
      </c>
      <c r="I9" s="120">
        <v>756.61577608142488</v>
      </c>
      <c r="J9" s="121">
        <v>1.3791464501435786</v>
      </c>
      <c r="K9" s="121">
        <v>1.1891456898216699</v>
      </c>
      <c r="L9" s="120">
        <v>967.93893129770993</v>
      </c>
      <c r="M9" s="120">
        <v>268.02374893977947</v>
      </c>
      <c r="N9" s="120">
        <v>23580</v>
      </c>
      <c r="O9" s="120">
        <v>45174</v>
      </c>
    </row>
    <row r="10" spans="1:16369" s="97" customFormat="1" ht="13.8" x14ac:dyDescent="0.25">
      <c r="A10" s="183" t="s">
        <v>89</v>
      </c>
      <c r="B10" s="114" t="s">
        <v>94</v>
      </c>
      <c r="C10" s="119">
        <v>65</v>
      </c>
      <c r="D10" s="119">
        <v>53</v>
      </c>
      <c r="E10" s="119">
        <v>53</v>
      </c>
      <c r="F10" s="120">
        <v>1766.1541432249451</v>
      </c>
      <c r="G10" s="120">
        <v>1776.3525928584245</v>
      </c>
      <c r="H10" s="120">
        <v>2220.0769285782399</v>
      </c>
      <c r="I10" s="120">
        <v>448.63154381615334</v>
      </c>
      <c r="J10" s="121">
        <v>0.81587223585273017</v>
      </c>
      <c r="K10" s="121">
        <v>0.84570547650734273</v>
      </c>
      <c r="L10" s="120">
        <v>821.99389720606462</v>
      </c>
      <c r="M10" s="120">
        <v>362.47983217316676</v>
      </c>
      <c r="N10" s="120">
        <v>41948</v>
      </c>
      <c r="O10" s="120">
        <v>98295</v>
      </c>
    </row>
    <row r="11" spans="1:16369" s="97" customFormat="1" ht="13.8" x14ac:dyDescent="0.25">
      <c r="A11" s="183" t="s">
        <v>84</v>
      </c>
      <c r="B11" s="114" t="s">
        <v>95</v>
      </c>
      <c r="C11" s="119">
        <v>55</v>
      </c>
      <c r="D11" s="119">
        <v>53</v>
      </c>
      <c r="E11" s="119">
        <v>51</v>
      </c>
      <c r="F11" s="120">
        <v>1801.2763241863433</v>
      </c>
      <c r="G11" s="120">
        <v>1516</v>
      </c>
      <c r="H11" s="120">
        <v>3358</v>
      </c>
      <c r="I11" s="120">
        <v>826</v>
      </c>
      <c r="J11" s="121">
        <v>1.21</v>
      </c>
      <c r="K11" s="121">
        <v>1.1299999999999999</v>
      </c>
      <c r="L11" s="120">
        <v>1814</v>
      </c>
      <c r="M11" s="120">
        <v>-60</v>
      </c>
      <c r="N11" s="120">
        <v>7835</v>
      </c>
      <c r="O11" s="120">
        <v>13689</v>
      </c>
    </row>
    <row r="12" spans="1:16369" s="97" customFormat="1" ht="13.8" x14ac:dyDescent="0.25">
      <c r="A12" s="183" t="s">
        <v>89</v>
      </c>
      <c r="B12" s="114" t="s">
        <v>96</v>
      </c>
      <c r="C12" s="119">
        <v>74</v>
      </c>
      <c r="D12" s="119">
        <v>61</v>
      </c>
      <c r="E12" s="119">
        <v>63</v>
      </c>
      <c r="F12" s="120">
        <v>1977.5969668036587</v>
      </c>
      <c r="G12" s="120">
        <v>1980.041693150519</v>
      </c>
      <c r="H12" s="120">
        <v>2361.1330206041484</v>
      </c>
      <c r="I12" s="120">
        <v>786.16796047988703</v>
      </c>
      <c r="J12" s="121">
        <v>1.1478694692074916</v>
      </c>
      <c r="K12" s="121">
        <v>1.0882424715701109</v>
      </c>
      <c r="L12" s="120">
        <v>1285.5106756887653</v>
      </c>
      <c r="M12" s="120">
        <v>321.46069436949091</v>
      </c>
      <c r="N12" s="120">
        <v>72267</v>
      </c>
      <c r="O12" s="120">
        <v>170424</v>
      </c>
    </row>
    <row r="13" spans="1:16369" s="97" customFormat="1" ht="13.8" x14ac:dyDescent="0.25">
      <c r="A13" s="183" t="s">
        <v>97</v>
      </c>
      <c r="B13" s="114" t="s">
        <v>98</v>
      </c>
      <c r="C13" s="119">
        <v>73</v>
      </c>
      <c r="D13" s="119">
        <v>54</v>
      </c>
      <c r="E13" s="119">
        <v>56</v>
      </c>
      <c r="F13" s="120">
        <v>1630.6998051462738</v>
      </c>
      <c r="G13" s="120">
        <v>1383.7521685625957</v>
      </c>
      <c r="H13" s="120">
        <v>2220.4368060004272</v>
      </c>
      <c r="I13" s="120">
        <v>515.30279735212468</v>
      </c>
      <c r="J13" s="121">
        <v>0.60557227886439513</v>
      </c>
      <c r="K13" s="121">
        <v>0.80799362880341508</v>
      </c>
      <c r="L13" s="120">
        <v>1242.3290759128763</v>
      </c>
      <c r="M13" s="120">
        <v>71.721279094597477</v>
      </c>
      <c r="N13" s="120">
        <v>74928</v>
      </c>
      <c r="O13" s="120">
        <v>195322</v>
      </c>
    </row>
    <row r="14" spans="1:16369" s="97" customFormat="1" ht="13.8" x14ac:dyDescent="0.25">
      <c r="A14" s="183" t="s">
        <v>84</v>
      </c>
      <c r="B14" s="114" t="s">
        <v>99</v>
      </c>
      <c r="C14" s="119">
        <v>53</v>
      </c>
      <c r="D14" s="119">
        <v>54</v>
      </c>
      <c r="E14" s="119">
        <v>58</v>
      </c>
      <c r="F14" s="120">
        <v>1686.8540051679586</v>
      </c>
      <c r="G14" s="120">
        <v>1150.485436893204</v>
      </c>
      <c r="H14" s="120">
        <v>4007.2674418604652</v>
      </c>
      <c r="I14" s="120">
        <v>7597.545219638243</v>
      </c>
      <c r="J14" s="121">
        <v>10.289899768696992</v>
      </c>
      <c r="K14" s="121">
        <v>5.7712513199577611</v>
      </c>
      <c r="L14" s="120">
        <v>2155.5232558139537</v>
      </c>
      <c r="M14" s="120">
        <v>3507.590439276486</v>
      </c>
      <c r="N14" s="120">
        <v>6192</v>
      </c>
      <c r="O14" s="120">
        <v>6216</v>
      </c>
    </row>
    <row r="15" spans="1:16369" s="97" customFormat="1" ht="13.8" x14ac:dyDescent="0.25">
      <c r="A15" s="183" t="s">
        <v>91</v>
      </c>
      <c r="B15" s="114" t="s">
        <v>100</v>
      </c>
      <c r="C15" s="119">
        <v>60</v>
      </c>
      <c r="D15" s="119">
        <v>58</v>
      </c>
      <c r="E15" s="119">
        <v>58</v>
      </c>
      <c r="F15" s="120">
        <v>1678.7428045015436</v>
      </c>
      <c r="G15" s="120">
        <v>1465.4123825299168</v>
      </c>
      <c r="H15" s="120">
        <v>3649.2202469873519</v>
      </c>
      <c r="I15" s="120">
        <v>1420.4879780861461</v>
      </c>
      <c r="J15" s="121">
        <v>1.3871925291043405</v>
      </c>
      <c r="K15" s="121">
        <v>2.7456645704205807</v>
      </c>
      <c r="L15" s="120">
        <v>1151.7777113833283</v>
      </c>
      <c r="M15" s="120">
        <v>18.422368290010954</v>
      </c>
      <c r="N15" s="120">
        <v>20082</v>
      </c>
      <c r="O15" s="120">
        <v>36890</v>
      </c>
    </row>
    <row r="16" spans="1:16369" s="97" customFormat="1" ht="13.8" x14ac:dyDescent="0.25">
      <c r="A16" s="183" t="s">
        <v>97</v>
      </c>
      <c r="B16" s="114" t="s">
        <v>101</v>
      </c>
      <c r="C16" s="119">
        <v>63</v>
      </c>
      <c r="D16" s="119">
        <v>55</v>
      </c>
      <c r="E16" s="119">
        <v>55</v>
      </c>
      <c r="F16" s="120">
        <v>1745.4854058265394</v>
      </c>
      <c r="G16" s="120">
        <v>1625.2235150030619</v>
      </c>
      <c r="H16" s="120">
        <v>2587.5789532263002</v>
      </c>
      <c r="I16" s="120">
        <v>803.61167533876846</v>
      </c>
      <c r="J16" s="121">
        <v>0.56770837736969482</v>
      </c>
      <c r="K16" s="121">
        <v>0.73910290107213228</v>
      </c>
      <c r="L16" s="120">
        <v>1891.0375914744427</v>
      </c>
      <c r="M16" s="120">
        <v>748.12877375553023</v>
      </c>
      <c r="N16" s="120">
        <v>35939</v>
      </c>
      <c r="O16" s="120">
        <v>83997</v>
      </c>
    </row>
    <row r="17" spans="1:15" s="97" customFormat="1" ht="13.8" x14ac:dyDescent="0.25">
      <c r="A17" s="183" t="s">
        <v>97</v>
      </c>
      <c r="B17" s="114" t="s">
        <v>102</v>
      </c>
      <c r="C17" s="119">
        <v>59</v>
      </c>
      <c r="D17" s="119">
        <v>58</v>
      </c>
      <c r="E17" s="119">
        <v>59</v>
      </c>
      <c r="F17" s="120">
        <v>1604.4464481623697</v>
      </c>
      <c r="G17" s="120">
        <v>1505.092653974436</v>
      </c>
      <c r="H17" s="120">
        <v>2226.0187877125618</v>
      </c>
      <c r="I17" s="120">
        <v>541.2781130005485</v>
      </c>
      <c r="J17" s="121">
        <v>0.67785279066085402</v>
      </c>
      <c r="K17" s="121">
        <v>0.78155522260224897</v>
      </c>
      <c r="L17" s="120">
        <v>1028.6223650184154</v>
      </c>
      <c r="M17" s="120">
        <v>592.14599169344092</v>
      </c>
      <c r="N17" s="120">
        <v>102088</v>
      </c>
      <c r="O17" s="120">
        <v>274907</v>
      </c>
    </row>
    <row r="18" spans="1:15" s="97" customFormat="1" ht="13.8" x14ac:dyDescent="0.25">
      <c r="A18" s="183" t="s">
        <v>84</v>
      </c>
      <c r="B18" s="114" t="s">
        <v>103</v>
      </c>
      <c r="C18" s="119">
        <v>61</v>
      </c>
      <c r="D18" s="119">
        <v>61</v>
      </c>
      <c r="E18" s="119">
        <v>58</v>
      </c>
      <c r="F18" s="120">
        <v>1410.3767207472961</v>
      </c>
      <c r="G18" s="120">
        <v>1281.1882317622335</v>
      </c>
      <c r="H18" s="120">
        <v>3245.1574483775812</v>
      </c>
      <c r="I18" s="120">
        <v>1117.3301376597838</v>
      </c>
      <c r="J18" s="121">
        <v>0.80580258691472106</v>
      </c>
      <c r="K18" s="121">
        <v>1.2845400291946334</v>
      </c>
      <c r="L18" s="120">
        <v>1441.6821533923303</v>
      </c>
      <c r="M18" s="120">
        <v>36.180924287118977</v>
      </c>
      <c r="N18" s="120">
        <v>8136</v>
      </c>
      <c r="O18" s="120">
        <v>12617</v>
      </c>
    </row>
    <row r="19" spans="1:15" s="97" customFormat="1" ht="13.8" x14ac:dyDescent="0.25">
      <c r="A19" s="183" t="s">
        <v>91</v>
      </c>
      <c r="B19" s="114" t="s">
        <v>104</v>
      </c>
      <c r="C19" s="119">
        <v>48</v>
      </c>
      <c r="D19" s="119">
        <v>50</v>
      </c>
      <c r="E19" s="119">
        <v>49</v>
      </c>
      <c r="F19" s="120">
        <v>1542.2490502035278</v>
      </c>
      <c r="G19" s="120">
        <v>1024.7540126913027</v>
      </c>
      <c r="H19" s="120">
        <v>2796.8453867028493</v>
      </c>
      <c r="I19" s="120">
        <v>897.66377204884668</v>
      </c>
      <c r="J19" s="121">
        <v>0.79422348825605249</v>
      </c>
      <c r="K19" s="121">
        <v>0.86755210072886124</v>
      </c>
      <c r="L19" s="120">
        <v>1091.3750339213025</v>
      </c>
      <c r="M19" s="120">
        <v>-154.11070624151952</v>
      </c>
      <c r="N19" s="120">
        <v>14740</v>
      </c>
      <c r="O19" s="120">
        <v>20662</v>
      </c>
    </row>
    <row r="20" spans="1:15" s="97" customFormat="1" ht="13.8" x14ac:dyDescent="0.25">
      <c r="A20" s="183" t="s">
        <v>91</v>
      </c>
      <c r="B20" s="114" t="s">
        <v>105</v>
      </c>
      <c r="C20" s="119">
        <v>66</v>
      </c>
      <c r="D20" s="119">
        <v>61</v>
      </c>
      <c r="E20" s="119">
        <v>65</v>
      </c>
      <c r="F20" s="120">
        <v>1900.8052301255229</v>
      </c>
      <c r="G20" s="120">
        <v>1106.3933299815653</v>
      </c>
      <c r="H20" s="120">
        <v>4075.3138075313809</v>
      </c>
      <c r="I20" s="120">
        <v>927.71966527196651</v>
      </c>
      <c r="J20" s="121">
        <v>0.62497592913537459</v>
      </c>
      <c r="K20" s="121">
        <v>0.79299791896192928</v>
      </c>
      <c r="L20" s="120">
        <v>1702.510460251046</v>
      </c>
      <c r="M20" s="120">
        <v>3379.7071129707115</v>
      </c>
      <c r="N20" s="120">
        <v>9560</v>
      </c>
      <c r="O20" s="120">
        <v>16113</v>
      </c>
    </row>
    <row r="21" spans="1:15" s="97" customFormat="1" ht="13.8" x14ac:dyDescent="0.25">
      <c r="A21" s="183" t="s">
        <v>89</v>
      </c>
      <c r="B21" s="114" t="s">
        <v>106</v>
      </c>
      <c r="C21" s="119">
        <v>68</v>
      </c>
      <c r="D21" s="119">
        <v>64</v>
      </c>
      <c r="E21" s="119">
        <v>64</v>
      </c>
      <c r="F21" s="120">
        <v>1545.1327433628319</v>
      </c>
      <c r="G21" s="120">
        <v>1314.8748803707249</v>
      </c>
      <c r="H21" s="120">
        <v>2224.9348925410873</v>
      </c>
      <c r="I21" s="120">
        <v>473.42763097036789</v>
      </c>
      <c r="J21" s="121">
        <v>0.67795025429854616</v>
      </c>
      <c r="K21" s="121">
        <v>0.77968019598285099</v>
      </c>
      <c r="L21" s="120">
        <v>480.53402608615215</v>
      </c>
      <c r="M21" s="120">
        <v>208.93930190250069</v>
      </c>
      <c r="N21" s="120">
        <v>64862</v>
      </c>
      <c r="O21" s="120">
        <v>146687</v>
      </c>
    </row>
    <row r="22" spans="1:15" s="97" customFormat="1" ht="13.8" x14ac:dyDescent="0.25">
      <c r="A22" s="183" t="s">
        <v>91</v>
      </c>
      <c r="B22" s="114" t="s">
        <v>107</v>
      </c>
      <c r="C22" s="119">
        <v>60</v>
      </c>
      <c r="D22" s="119">
        <v>54</v>
      </c>
      <c r="E22" s="119">
        <v>53</v>
      </c>
      <c r="F22" s="120">
        <v>1448.0461957413302</v>
      </c>
      <c r="G22" s="120">
        <v>1362.9013449428594</v>
      </c>
      <c r="H22" s="120">
        <v>2487.5816135699988</v>
      </c>
      <c r="I22" s="120">
        <v>1020.5715410610584</v>
      </c>
      <c r="J22" s="121">
        <v>0.9493969585736759</v>
      </c>
      <c r="K22" s="121">
        <v>0.97058599405623713</v>
      </c>
      <c r="L22" s="120">
        <v>919.38711899996724</v>
      </c>
      <c r="M22" s="120">
        <v>505.79087240395029</v>
      </c>
      <c r="N22" s="120">
        <v>30479</v>
      </c>
      <c r="O22" s="120">
        <v>43389</v>
      </c>
    </row>
    <row r="23" spans="1:15" s="97" customFormat="1" ht="13.8" x14ac:dyDescent="0.25">
      <c r="A23" s="183" t="s">
        <v>97</v>
      </c>
      <c r="B23" s="114" t="s">
        <v>108</v>
      </c>
      <c r="C23" s="119">
        <v>63</v>
      </c>
      <c r="D23" s="119">
        <v>56</v>
      </c>
      <c r="E23" s="119">
        <v>58</v>
      </c>
      <c r="F23" s="120">
        <v>1589.3787484459178</v>
      </c>
      <c r="G23" s="120">
        <v>1478.1176601258794</v>
      </c>
      <c r="H23" s="120">
        <v>2074.4964774140076</v>
      </c>
      <c r="I23" s="120">
        <v>1012.3000414421881</v>
      </c>
      <c r="J23" s="121">
        <v>0.7825258547996905</v>
      </c>
      <c r="K23" s="121">
        <v>0.86177070999753036</v>
      </c>
      <c r="L23" s="120">
        <v>1042.0886862826358</v>
      </c>
      <c r="M23" s="120">
        <v>376.69291338582678</v>
      </c>
      <c r="N23" s="120">
        <v>60325</v>
      </c>
      <c r="O23" s="120">
        <v>133459</v>
      </c>
    </row>
    <row r="24" spans="1:15" s="97" customFormat="1" ht="13.8" x14ac:dyDescent="0.25">
      <c r="A24" s="183" t="s">
        <v>84</v>
      </c>
      <c r="B24" s="114" t="s">
        <v>109</v>
      </c>
      <c r="C24" s="119">
        <v>69</v>
      </c>
      <c r="D24" s="119">
        <v>63</v>
      </c>
      <c r="E24" s="119">
        <v>65</v>
      </c>
      <c r="F24" s="120">
        <v>1551.9113886410942</v>
      </c>
      <c r="G24" s="120">
        <v>1355.411360106501</v>
      </c>
      <c r="H24" s="120">
        <v>3439.5501040737436</v>
      </c>
      <c r="I24" s="120">
        <v>990.30746357418968</v>
      </c>
      <c r="J24" s="121">
        <v>0.62601381718185167</v>
      </c>
      <c r="K24" s="121">
        <v>0.79850287445791268</v>
      </c>
      <c r="L24" s="120">
        <v>937.06244424620877</v>
      </c>
      <c r="M24" s="120">
        <v>284.65670532262862</v>
      </c>
      <c r="N24" s="120">
        <v>6726</v>
      </c>
      <c r="O24" s="120">
        <v>10314</v>
      </c>
    </row>
    <row r="25" spans="1:15" s="97" customFormat="1" ht="13.8" x14ac:dyDescent="0.25">
      <c r="A25" s="183" t="s">
        <v>89</v>
      </c>
      <c r="B25" s="122" t="s">
        <v>110</v>
      </c>
      <c r="C25" s="119">
        <v>72</v>
      </c>
      <c r="D25" s="119">
        <v>57</v>
      </c>
      <c r="E25" s="119">
        <v>60</v>
      </c>
      <c r="F25" s="120">
        <v>1419.8118776205451</v>
      </c>
      <c r="G25" s="120">
        <v>1368.8985133521401</v>
      </c>
      <c r="H25" s="120">
        <v>2092.002129192872</v>
      </c>
      <c r="I25" s="120">
        <v>422.92552738469601</v>
      </c>
      <c r="J25" s="121">
        <v>0.78242619856393836</v>
      </c>
      <c r="K25" s="121">
        <v>0.8393499568898195</v>
      </c>
      <c r="L25" s="120">
        <v>765.46390199161431</v>
      </c>
      <c r="M25" s="120">
        <v>169.42696868448638</v>
      </c>
      <c r="N25" s="120">
        <v>61056</v>
      </c>
      <c r="O25" s="120">
        <v>141413</v>
      </c>
    </row>
    <row r="26" spans="1:15" s="97" customFormat="1" ht="13.8" x14ac:dyDescent="0.25">
      <c r="A26" s="183" t="s">
        <v>91</v>
      </c>
      <c r="B26" s="114" t="s">
        <v>111</v>
      </c>
      <c r="C26" s="119">
        <v>51</v>
      </c>
      <c r="D26" s="119">
        <v>51</v>
      </c>
      <c r="E26" s="119">
        <v>55</v>
      </c>
      <c r="F26" s="120">
        <v>1702.3980659594429</v>
      </c>
      <c r="G26" s="120">
        <v>1089.0475431822799</v>
      </c>
      <c r="H26" s="120">
        <v>3446.2726419860001</v>
      </c>
      <c r="I26" s="120">
        <v>1025.474489427726</v>
      </c>
      <c r="J26" s="121">
        <v>0.67296666607944755</v>
      </c>
      <c r="K26" s="121">
        <v>0.7956809423066622</v>
      </c>
      <c r="L26" s="120">
        <v>1882.5864184166846</v>
      </c>
      <c r="M26" s="120">
        <v>239.80659594428809</v>
      </c>
      <c r="N26" s="120">
        <v>13857</v>
      </c>
      <c r="O26" s="120">
        <v>19500</v>
      </c>
    </row>
    <row r="27" spans="1:15" s="97" customFormat="1" ht="13.8" x14ac:dyDescent="0.25">
      <c r="A27" s="183" t="s">
        <v>84</v>
      </c>
      <c r="B27" s="114" t="s">
        <v>112</v>
      </c>
      <c r="C27" s="119">
        <v>62</v>
      </c>
      <c r="D27" s="119">
        <v>55</v>
      </c>
      <c r="E27" s="119">
        <v>59</v>
      </c>
      <c r="F27" s="120">
        <v>1614.0968973279828</v>
      </c>
      <c r="G27" s="120">
        <v>1503.357203032856</v>
      </c>
      <c r="H27" s="120">
        <v>3053.9003621415286</v>
      </c>
      <c r="I27" s="120">
        <v>967.26962283384307</v>
      </c>
      <c r="J27" s="121">
        <v>0.80540818034582928</v>
      </c>
      <c r="K27" s="121">
        <v>0.89658315401282485</v>
      </c>
      <c r="L27" s="120">
        <v>1119.4688264656945</v>
      </c>
      <c r="M27" s="120">
        <v>464.93804443574436</v>
      </c>
      <c r="N27" s="120">
        <v>10217</v>
      </c>
      <c r="O27" s="120">
        <v>20136</v>
      </c>
    </row>
    <row r="28" spans="1:15" s="97" customFormat="1" ht="13.8" x14ac:dyDescent="0.25">
      <c r="A28" s="183" t="s">
        <v>87</v>
      </c>
      <c r="B28" s="114" t="s">
        <v>113</v>
      </c>
      <c r="C28" s="119">
        <v>63</v>
      </c>
      <c r="D28" s="119">
        <v>57</v>
      </c>
      <c r="E28" s="119">
        <v>57</v>
      </c>
      <c r="F28" s="120">
        <v>1616.9246298788694</v>
      </c>
      <c r="G28" s="120">
        <v>1343.0489006120304</v>
      </c>
      <c r="H28" s="120">
        <v>2868.4574547629732</v>
      </c>
      <c r="I28" s="120">
        <v>765.1039330043368</v>
      </c>
      <c r="J28" s="121">
        <v>0.66693155168422813</v>
      </c>
      <c r="K28" s="121">
        <v>1.052180952021655</v>
      </c>
      <c r="L28" s="120">
        <v>1205.0433677284284</v>
      </c>
      <c r="M28" s="120">
        <v>381.95379093764018</v>
      </c>
      <c r="N28" s="120">
        <v>53496</v>
      </c>
      <c r="O28" s="120">
        <v>105241</v>
      </c>
    </row>
    <row r="29" spans="1:15" s="97" customFormat="1" ht="13.8" x14ac:dyDescent="0.25">
      <c r="A29" s="183" t="s">
        <v>97</v>
      </c>
      <c r="B29" s="114" t="s">
        <v>114</v>
      </c>
      <c r="C29" s="119">
        <v>65</v>
      </c>
      <c r="D29" s="119">
        <v>62</v>
      </c>
      <c r="E29" s="119">
        <v>57</v>
      </c>
      <c r="F29" s="120">
        <v>1692.5772861308337</v>
      </c>
      <c r="G29" s="120">
        <v>1081.3183789096374</v>
      </c>
      <c r="H29" s="120">
        <v>2510.6147966327858</v>
      </c>
      <c r="I29" s="120">
        <v>1010.5013096552065</v>
      </c>
      <c r="J29" s="121">
        <v>0.45644338660319617</v>
      </c>
      <c r="K29" s="121">
        <v>0.52932095493965081</v>
      </c>
      <c r="L29" s="120">
        <v>1882.6012223448595</v>
      </c>
      <c r="M29" s="120">
        <v>898.181621995618</v>
      </c>
      <c r="N29" s="120">
        <v>60703</v>
      </c>
      <c r="O29" s="120">
        <v>146615</v>
      </c>
    </row>
    <row r="30" spans="1:15" s="97" customFormat="1" ht="13.8" x14ac:dyDescent="0.25">
      <c r="A30" s="183" t="s">
        <v>87</v>
      </c>
      <c r="B30" s="114" t="s">
        <v>115</v>
      </c>
      <c r="C30" s="119">
        <v>62</v>
      </c>
      <c r="D30" s="119">
        <v>58</v>
      </c>
      <c r="E30" s="119">
        <v>54</v>
      </c>
      <c r="F30" s="120">
        <v>1550.7214850264666</v>
      </c>
      <c r="G30" s="120">
        <v>1299.1212998870944</v>
      </c>
      <c r="H30" s="120">
        <v>2559.477195272279</v>
      </c>
      <c r="I30" s="120">
        <v>660.43712892466101</v>
      </c>
      <c r="J30" s="121">
        <v>0.44562475954345315</v>
      </c>
      <c r="K30" s="121">
        <v>0.68137465705103495</v>
      </c>
      <c r="L30" s="120">
        <v>1000.1540859981147</v>
      </c>
      <c r="M30" s="120">
        <v>369.54354289029078</v>
      </c>
      <c r="N30" s="120">
        <v>110328</v>
      </c>
      <c r="O30" s="120">
        <v>221355</v>
      </c>
    </row>
    <row r="31" spans="1:15" s="97" customFormat="1" ht="13.8" x14ac:dyDescent="0.25">
      <c r="A31" s="183" t="s">
        <v>87</v>
      </c>
      <c r="B31" s="114" t="s">
        <v>116</v>
      </c>
      <c r="C31" s="119">
        <v>55</v>
      </c>
      <c r="D31" s="119">
        <v>55</v>
      </c>
      <c r="E31" s="119">
        <v>56</v>
      </c>
      <c r="F31" s="120">
        <v>2037.3946398999628</v>
      </c>
      <c r="G31" s="120">
        <v>1564.7252565375704</v>
      </c>
      <c r="H31" s="120">
        <v>3663.434519584981</v>
      </c>
      <c r="I31" s="120">
        <v>854.60002196762275</v>
      </c>
      <c r="J31" s="121">
        <v>0.53015562382821835</v>
      </c>
      <c r="K31" s="121">
        <v>0.73902320504517616</v>
      </c>
      <c r="L31" s="120">
        <v>1286.3661157862718</v>
      </c>
      <c r="M31" s="120">
        <v>183.18395349623171</v>
      </c>
      <c r="N31" s="120">
        <v>29589</v>
      </c>
      <c r="O31" s="120">
        <v>62751</v>
      </c>
    </row>
    <row r="32" spans="1:15" s="97" customFormat="1" ht="13.8" x14ac:dyDescent="0.25">
      <c r="A32" s="183" t="s">
        <v>84</v>
      </c>
      <c r="B32" s="114" t="s">
        <v>117</v>
      </c>
      <c r="C32" s="119">
        <v>50</v>
      </c>
      <c r="D32" s="119">
        <v>49</v>
      </c>
      <c r="E32" s="119">
        <v>50</v>
      </c>
      <c r="F32" s="120">
        <v>1504.5264481281431</v>
      </c>
      <c r="G32" s="120">
        <v>1369.5020529197079</v>
      </c>
      <c r="H32" s="120">
        <v>2651.3185881914696</v>
      </c>
      <c r="I32" s="120">
        <v>755.46097969826781</v>
      </c>
      <c r="J32" s="121">
        <v>1.0985300688296771</v>
      </c>
      <c r="K32" s="121">
        <v>1.0525762788565376</v>
      </c>
      <c r="L32" s="120">
        <v>970.37986589681509</v>
      </c>
      <c r="M32" s="120">
        <v>0.27537716520767369</v>
      </c>
      <c r="N32" s="120">
        <v>10738</v>
      </c>
      <c r="O32" s="120">
        <v>14808</v>
      </c>
    </row>
    <row r="33" spans="1:15" s="97" customFormat="1" ht="13.8" x14ac:dyDescent="0.25">
      <c r="A33" s="183" t="s">
        <v>84</v>
      </c>
      <c r="B33" s="114" t="s">
        <v>118</v>
      </c>
      <c r="C33" s="119">
        <v>63</v>
      </c>
      <c r="D33" s="119">
        <v>60</v>
      </c>
      <c r="E33" s="119">
        <v>62</v>
      </c>
      <c r="F33" s="120">
        <v>1361.8577075098815</v>
      </c>
      <c r="G33" s="120">
        <v>990</v>
      </c>
      <c r="H33" s="120">
        <v>3253.9724083563265</v>
      </c>
      <c r="I33" s="120">
        <v>2376.1444619629483</v>
      </c>
      <c r="J33" s="121">
        <v>0.87320824740546543</v>
      </c>
      <c r="K33" s="121">
        <v>1.4117359377478689</v>
      </c>
      <c r="L33" s="120">
        <v>762.38115884903425</v>
      </c>
      <c r="M33" s="120">
        <v>-146.26625936145052</v>
      </c>
      <c r="N33" s="120">
        <v>5074</v>
      </c>
      <c r="O33" s="120">
        <v>5694</v>
      </c>
    </row>
    <row r="34" spans="1:15" s="97" customFormat="1" ht="13.8" x14ac:dyDescent="0.25">
      <c r="A34" s="183" t="s">
        <v>89</v>
      </c>
      <c r="B34" s="114" t="s">
        <v>119</v>
      </c>
      <c r="C34" s="119">
        <v>66</v>
      </c>
      <c r="D34" s="119">
        <v>62</v>
      </c>
      <c r="E34" s="119">
        <v>65</v>
      </c>
      <c r="F34" s="120">
        <v>2143.0868354366862</v>
      </c>
      <c r="G34" s="120">
        <v>1455.9812539339373</v>
      </c>
      <c r="H34" s="120">
        <v>2694.6875580199212</v>
      </c>
      <c r="I34" s="120">
        <v>548.1122512983917</v>
      </c>
      <c r="J34" s="121">
        <v>0.34100372561911024</v>
      </c>
      <c r="K34" s="121">
        <v>0.6125768605571098</v>
      </c>
      <c r="L34" s="120">
        <v>951.66675866221738</v>
      </c>
      <c r="M34" s="120">
        <v>202.62187319667814</v>
      </c>
      <c r="N34" s="120">
        <v>39857</v>
      </c>
      <c r="O34" s="120">
        <v>89406</v>
      </c>
    </row>
    <row r="35" spans="1:15" s="97" customFormat="1" ht="13.8" x14ac:dyDescent="0.25">
      <c r="A35" s="183" t="s">
        <v>87</v>
      </c>
      <c r="B35" s="114" t="s">
        <v>120</v>
      </c>
      <c r="C35" s="119">
        <v>65</v>
      </c>
      <c r="D35" s="119">
        <v>62</v>
      </c>
      <c r="E35" s="119">
        <v>62</v>
      </c>
      <c r="F35" s="120">
        <v>1750.1330811265238</v>
      </c>
      <c r="G35" s="120">
        <v>1563.6907644413698</v>
      </c>
      <c r="H35" s="120">
        <v>3479.2554854981086</v>
      </c>
      <c r="I35" s="120">
        <v>985.84682639764605</v>
      </c>
      <c r="J35" s="121">
        <v>0.66689766689766694</v>
      </c>
      <c r="K35" s="121">
        <v>0.70818435935773261</v>
      </c>
      <c r="L35" s="120">
        <v>1217.3952921395544</v>
      </c>
      <c r="M35" s="120">
        <v>227.58890290037832</v>
      </c>
      <c r="N35" s="120">
        <v>11895</v>
      </c>
      <c r="O35" s="120">
        <v>19665</v>
      </c>
    </row>
    <row r="36" spans="1:15" s="97" customFormat="1" ht="13.8" x14ac:dyDescent="0.25">
      <c r="A36" s="183" t="s">
        <v>97</v>
      </c>
      <c r="B36" s="114" t="s">
        <v>121</v>
      </c>
      <c r="C36" s="119">
        <v>65</v>
      </c>
      <c r="D36" s="119">
        <v>63</v>
      </c>
      <c r="E36" s="119">
        <v>63</v>
      </c>
      <c r="F36" s="120">
        <v>1628</v>
      </c>
      <c r="G36" s="120">
        <v>1362</v>
      </c>
      <c r="H36" s="120">
        <v>2765</v>
      </c>
      <c r="I36" s="120">
        <v>625</v>
      </c>
      <c r="J36" s="121">
        <v>0.38327545203316227</v>
      </c>
      <c r="K36" s="121">
        <v>0.56510310635483696</v>
      </c>
      <c r="L36" s="120">
        <v>1097</v>
      </c>
      <c r="M36" s="120">
        <v>731</v>
      </c>
      <c r="N36" s="120">
        <v>71637</v>
      </c>
      <c r="O36" s="120">
        <v>183124</v>
      </c>
    </row>
    <row r="37" spans="1:15" s="97" customFormat="1" ht="13.8" x14ac:dyDescent="0.25">
      <c r="A37" s="183" t="s">
        <v>84</v>
      </c>
      <c r="B37" s="114" t="s">
        <v>122</v>
      </c>
      <c r="C37" s="119">
        <v>61</v>
      </c>
      <c r="D37" s="119">
        <v>59</v>
      </c>
      <c r="E37" s="119">
        <v>62</v>
      </c>
      <c r="F37" s="120">
        <v>1590.4956786366404</v>
      </c>
      <c r="G37" s="120">
        <v>1501.2338439866173</v>
      </c>
      <c r="H37" s="120">
        <v>3116.4377413127413</v>
      </c>
      <c r="I37" s="120">
        <v>995.25603281853284</v>
      </c>
      <c r="J37" s="121">
        <v>0.71384854432329836</v>
      </c>
      <c r="K37" s="121">
        <v>0.79719531675487487</v>
      </c>
      <c r="L37" s="120">
        <v>1118.5583976833977</v>
      </c>
      <c r="M37" s="120">
        <v>466.07166988416986</v>
      </c>
      <c r="N37" s="120">
        <v>8288</v>
      </c>
      <c r="O37" s="120">
        <v>15360</v>
      </c>
    </row>
    <row r="38" spans="1:15" s="97" customFormat="1" ht="13.8" x14ac:dyDescent="0.25">
      <c r="A38" s="183" t="s">
        <v>89</v>
      </c>
      <c r="B38" s="114" t="s">
        <v>123</v>
      </c>
      <c r="C38" s="119">
        <v>79</v>
      </c>
      <c r="D38" s="119">
        <v>60</v>
      </c>
      <c r="E38" s="119">
        <v>60</v>
      </c>
      <c r="F38" s="120">
        <v>1603.3036429228266</v>
      </c>
      <c r="G38" s="120">
        <v>1448.5120422744865</v>
      </c>
      <c r="H38" s="120">
        <v>2247.6338685718329</v>
      </c>
      <c r="I38" s="120">
        <v>566.65506118695623</v>
      </c>
      <c r="J38" s="121">
        <v>1.3846337140746403</v>
      </c>
      <c r="K38" s="121">
        <v>1.8855426321306179</v>
      </c>
      <c r="L38" s="120">
        <v>857.82003253872813</v>
      </c>
      <c r="M38" s="120">
        <v>263.38448044139494</v>
      </c>
      <c r="N38" s="120">
        <v>70685</v>
      </c>
      <c r="O38" s="120">
        <v>151571</v>
      </c>
    </row>
    <row r="39" spans="1:15" s="97" customFormat="1" ht="13.8" x14ac:dyDescent="0.25">
      <c r="A39" s="183" t="s">
        <v>97</v>
      </c>
      <c r="B39" s="114" t="s">
        <v>124</v>
      </c>
      <c r="C39" s="119">
        <v>62</v>
      </c>
      <c r="D39" s="119">
        <v>56</v>
      </c>
      <c r="E39" s="119">
        <v>59</v>
      </c>
      <c r="F39" s="120">
        <v>1511.3209661315118</v>
      </c>
      <c r="G39" s="120">
        <v>1269.8207116547117</v>
      </c>
      <c r="H39" s="120">
        <v>2142.0035817867729</v>
      </c>
      <c r="I39" s="120">
        <v>363.28193099513447</v>
      </c>
      <c r="J39" s="121">
        <v>0.82604930431268397</v>
      </c>
      <c r="K39" s="121">
        <v>0.89767015351175117</v>
      </c>
      <c r="L39" s="120">
        <v>765.07599410431555</v>
      </c>
      <c r="M39" s="120">
        <v>80.400019018336849</v>
      </c>
      <c r="N39" s="120">
        <v>63097</v>
      </c>
      <c r="O39" s="120">
        <v>154797</v>
      </c>
    </row>
    <row r="40" spans="1:15" s="97" customFormat="1" ht="13.8" x14ac:dyDescent="0.25">
      <c r="A40" s="183" t="s">
        <v>87</v>
      </c>
      <c r="B40" s="114" t="s">
        <v>125</v>
      </c>
      <c r="C40" s="119">
        <v>59</v>
      </c>
      <c r="D40" s="119">
        <v>56</v>
      </c>
      <c r="E40" s="119">
        <v>55</v>
      </c>
      <c r="F40" s="120">
        <v>1778.0687922602026</v>
      </c>
      <c r="G40" s="120">
        <v>1430.8070079072854</v>
      </c>
      <c r="H40" s="120">
        <v>2984.8197343453512</v>
      </c>
      <c r="I40" s="120">
        <v>644.30357858727314</v>
      </c>
      <c r="J40" s="121">
        <v>1.0707877850177996</v>
      </c>
      <c r="K40" s="121">
        <v>1.0497309728837381</v>
      </c>
      <c r="L40" s="120">
        <v>1623.3262955341156</v>
      </c>
      <c r="M40" s="120">
        <v>204.53269904054306</v>
      </c>
      <c r="N40" s="120">
        <v>37417</v>
      </c>
      <c r="O40" s="120">
        <v>73771</v>
      </c>
    </row>
    <row r="41" spans="1:15" s="97" customFormat="1" ht="13.8" x14ac:dyDescent="0.25">
      <c r="A41" s="183" t="s">
        <v>84</v>
      </c>
      <c r="B41" s="114" t="s">
        <v>126</v>
      </c>
      <c r="C41" s="119">
        <v>69</v>
      </c>
      <c r="D41" s="119">
        <v>62</v>
      </c>
      <c r="E41" s="119">
        <v>60</v>
      </c>
      <c r="F41" s="120">
        <v>1131.6631785480706</v>
      </c>
      <c r="G41" s="120">
        <v>838.46537815126055</v>
      </c>
      <c r="H41" s="120">
        <v>3454.1712230215826</v>
      </c>
      <c r="I41" s="120">
        <v>1342.0154349247875</v>
      </c>
      <c r="J41" s="121">
        <v>0.40205880875578887</v>
      </c>
      <c r="K41" s="121">
        <v>0.60634272020297764</v>
      </c>
      <c r="L41" s="120">
        <v>324.96232831916285</v>
      </c>
      <c r="M41" s="120">
        <v>2312.6962720732504</v>
      </c>
      <c r="N41" s="120">
        <v>7645</v>
      </c>
      <c r="O41" s="120">
        <v>7425</v>
      </c>
    </row>
    <row r="42" spans="1:15" s="97" customFormat="1" ht="13.8" x14ac:dyDescent="0.25">
      <c r="A42" s="183" t="s">
        <v>91</v>
      </c>
      <c r="B42" s="114" t="s">
        <v>127</v>
      </c>
      <c r="C42" s="119">
        <v>59</v>
      </c>
      <c r="D42" s="119">
        <v>50</v>
      </c>
      <c r="E42" s="119">
        <v>47</v>
      </c>
      <c r="F42" s="120">
        <v>1772.2377972921793</v>
      </c>
      <c r="G42" s="120">
        <v>1753.1253491105297</v>
      </c>
      <c r="H42" s="120">
        <v>3065.8966104904375</v>
      </c>
      <c r="I42" s="120">
        <v>678.70668434008712</v>
      </c>
      <c r="J42" s="121">
        <v>0.5636324283541797</v>
      </c>
      <c r="K42" s="121">
        <v>0.72460393173226778</v>
      </c>
      <c r="L42" s="120">
        <v>887.78067600833174</v>
      </c>
      <c r="M42" s="120">
        <v>645.85305813292939</v>
      </c>
      <c r="N42" s="120">
        <v>21124</v>
      </c>
      <c r="O42" s="120">
        <v>44067</v>
      </c>
    </row>
    <row r="43" spans="1:15" s="97" customFormat="1" ht="13.8" x14ac:dyDescent="0.25">
      <c r="A43" s="183" t="s">
        <v>97</v>
      </c>
      <c r="B43" s="114" t="s">
        <v>128</v>
      </c>
      <c r="C43" s="119">
        <v>66</v>
      </c>
      <c r="D43" s="119">
        <v>61</v>
      </c>
      <c r="E43" s="119">
        <v>60</v>
      </c>
      <c r="F43" s="120">
        <v>1803.2041239787318</v>
      </c>
      <c r="G43" s="120">
        <v>1756.2814965986395</v>
      </c>
      <c r="H43" s="120">
        <v>2184.3470367008172</v>
      </c>
      <c r="I43" s="120">
        <v>603.57497946656292</v>
      </c>
      <c r="J43" s="121">
        <v>0.68031000242189388</v>
      </c>
      <c r="K43" s="121">
        <v>0.81014706411132287</v>
      </c>
      <c r="L43" s="120">
        <v>631.71659533999048</v>
      </c>
      <c r="M43" s="120">
        <v>285.24186227467254</v>
      </c>
      <c r="N43" s="120">
        <v>46266</v>
      </c>
      <c r="O43" s="120">
        <v>117435</v>
      </c>
    </row>
    <row r="44" spans="1:15" s="97" customFormat="1" ht="13.8" x14ac:dyDescent="0.25">
      <c r="A44" s="183" t="s">
        <v>84</v>
      </c>
      <c r="B44" s="114" t="s">
        <v>129</v>
      </c>
      <c r="C44" s="119">
        <v>66</v>
      </c>
      <c r="D44" s="119">
        <v>58</v>
      </c>
      <c r="E44" s="119">
        <v>59</v>
      </c>
      <c r="F44" s="120">
        <v>1536.4299284140968</v>
      </c>
      <c r="G44" s="120">
        <v>1306.8399880810489</v>
      </c>
      <c r="H44" s="120">
        <v>2499.0363436123348</v>
      </c>
      <c r="I44" s="120">
        <v>1151.0187224669603</v>
      </c>
      <c r="J44" s="121">
        <v>0.50758765044479326</v>
      </c>
      <c r="K44" s="121">
        <v>0.69218187765783445</v>
      </c>
      <c r="L44" s="120">
        <v>979.48788546255503</v>
      </c>
      <c r="M44" s="120">
        <v>68.556029735682813</v>
      </c>
      <c r="N44" s="120">
        <v>7264</v>
      </c>
      <c r="O44" s="120">
        <v>8179</v>
      </c>
    </row>
    <row r="45" spans="1:15" s="97" customFormat="1" ht="13.8" x14ac:dyDescent="0.25">
      <c r="A45" s="183" t="s">
        <v>89</v>
      </c>
      <c r="B45" s="114" t="s">
        <v>130</v>
      </c>
      <c r="C45" s="123">
        <v>68</v>
      </c>
      <c r="D45" s="123">
        <v>67</v>
      </c>
      <c r="E45" s="123">
        <v>67</v>
      </c>
      <c r="F45" s="120">
        <v>2070.2589068377961</v>
      </c>
      <c r="G45" s="120">
        <v>1684.0280972976288</v>
      </c>
      <c r="H45" s="120">
        <v>3167.1553441026776</v>
      </c>
      <c r="I45" s="120">
        <v>672.71520247842443</v>
      </c>
      <c r="J45" s="121">
        <v>1.6771257154678987</v>
      </c>
      <c r="K45" s="121">
        <v>1.5737001344943822</v>
      </c>
      <c r="L45" s="120">
        <v>827.58906837795973</v>
      </c>
      <c r="M45" s="120">
        <v>58.890241203806148</v>
      </c>
      <c r="N45" s="120">
        <v>36152</v>
      </c>
      <c r="O45" s="120">
        <v>79242</v>
      </c>
    </row>
    <row r="46" spans="1:15" s="97" customFormat="1" ht="13.8" x14ac:dyDescent="0.25">
      <c r="A46" s="183" t="s">
        <v>89</v>
      </c>
      <c r="B46" s="114" t="s">
        <v>131</v>
      </c>
      <c r="C46" s="119">
        <v>67</v>
      </c>
      <c r="D46" s="119">
        <v>59</v>
      </c>
      <c r="E46" s="119">
        <v>57</v>
      </c>
      <c r="F46" s="120">
        <v>1476.0669721462059</v>
      </c>
      <c r="G46" s="120">
        <v>1386.7399911187977</v>
      </c>
      <c r="H46" s="120">
        <v>2054.7953923502832</v>
      </c>
      <c r="I46" s="120">
        <v>931.0549651032054</v>
      </c>
      <c r="J46" s="121">
        <v>1.1720459518599562</v>
      </c>
      <c r="K46" s="121">
        <v>1.1306427639564092</v>
      </c>
      <c r="L46" s="120">
        <v>543.15959184539338</v>
      </c>
      <c r="M46" s="120">
        <v>216.46619571904367</v>
      </c>
      <c r="N46" s="120">
        <v>47139</v>
      </c>
      <c r="O46" s="120">
        <v>109493</v>
      </c>
    </row>
    <row r="47" spans="1:15" s="97" customFormat="1" ht="13.8" x14ac:dyDescent="0.25">
      <c r="A47" s="183" t="s">
        <v>89</v>
      </c>
      <c r="B47" s="114" t="s">
        <v>132</v>
      </c>
      <c r="C47" s="119">
        <v>71</v>
      </c>
      <c r="D47" s="119">
        <v>55</v>
      </c>
      <c r="E47" s="119">
        <v>60</v>
      </c>
      <c r="F47" s="120">
        <v>2262.849342321083</v>
      </c>
      <c r="G47" s="120">
        <v>939.90184661453998</v>
      </c>
      <c r="H47" s="120">
        <v>3853.490513127123</v>
      </c>
      <c r="I47" s="120">
        <v>1113.6414141948592</v>
      </c>
      <c r="J47" s="121">
        <v>0.8527884806714785</v>
      </c>
      <c r="K47" s="121">
        <v>0.87593388832982644</v>
      </c>
      <c r="L47" s="120">
        <v>1061.9900739690368</v>
      </c>
      <c r="M47" s="120">
        <v>331.67546746526421</v>
      </c>
      <c r="N47" s="120">
        <v>94499</v>
      </c>
      <c r="O47" s="120">
        <v>116360</v>
      </c>
    </row>
    <row r="48" spans="1:15" s="97" customFormat="1" ht="13.8" x14ac:dyDescent="0.25">
      <c r="A48" s="183" t="s">
        <v>97</v>
      </c>
      <c r="B48" s="114" t="s">
        <v>133</v>
      </c>
      <c r="C48" s="119">
        <v>59</v>
      </c>
      <c r="D48" s="119">
        <v>53</v>
      </c>
      <c r="E48" s="119">
        <v>55</v>
      </c>
      <c r="F48" s="120">
        <v>1720.6172175576576</v>
      </c>
      <c r="G48" s="120">
        <v>1572</v>
      </c>
      <c r="H48" s="120">
        <v>2602.8270804548838</v>
      </c>
      <c r="I48" s="120">
        <v>571.62291423105535</v>
      </c>
      <c r="J48" s="121">
        <v>9.7149162955705776E-2</v>
      </c>
      <c r="K48" s="121">
        <v>0.43485774613567935</v>
      </c>
      <c r="L48" s="120">
        <v>956.93484961207355</v>
      </c>
      <c r="M48" s="120">
        <v>1271.1446487405676</v>
      </c>
      <c r="N48" s="120">
        <v>47045</v>
      </c>
      <c r="O48" s="120">
        <v>122817</v>
      </c>
    </row>
    <row r="49" spans="1:15" s="97" customFormat="1" ht="13.8" x14ac:dyDescent="0.25">
      <c r="A49" s="183" t="s">
        <v>87</v>
      </c>
      <c r="B49" s="114" t="s">
        <v>134</v>
      </c>
      <c r="C49" s="119">
        <v>55</v>
      </c>
      <c r="D49" s="119">
        <v>54</v>
      </c>
      <c r="E49" s="119">
        <v>57</v>
      </c>
      <c r="F49" s="120">
        <v>1998.5821240956557</v>
      </c>
      <c r="G49" s="120">
        <v>1600.2725474035042</v>
      </c>
      <c r="H49" s="120">
        <v>3183.1371128693113</v>
      </c>
      <c r="I49" s="120">
        <v>815.00969243380018</v>
      </c>
      <c r="J49" s="121">
        <v>0.81845825100622027</v>
      </c>
      <c r="K49" s="121">
        <v>0.8966272929854886</v>
      </c>
      <c r="L49" s="120">
        <v>1754.9267065825582</v>
      </c>
      <c r="M49" s="120">
        <v>77.21650807227627</v>
      </c>
      <c r="N49" s="120">
        <v>28059</v>
      </c>
      <c r="O49" s="120">
        <v>52646</v>
      </c>
    </row>
    <row r="50" spans="1:15" s="97" customFormat="1" ht="13.8" x14ac:dyDescent="0.25">
      <c r="A50" s="183" t="s">
        <v>91</v>
      </c>
      <c r="B50" s="114" t="s">
        <v>135</v>
      </c>
      <c r="C50" s="119">
        <v>50</v>
      </c>
      <c r="D50" s="119">
        <v>48</v>
      </c>
      <c r="E50" s="119">
        <v>49</v>
      </c>
      <c r="F50" s="120">
        <v>1694.5852247036119</v>
      </c>
      <c r="G50" s="120">
        <v>1611.2489104719214</v>
      </c>
      <c r="H50" s="120">
        <v>3234.1328679349326</v>
      </c>
      <c r="I50" s="120">
        <v>835.49291425420461</v>
      </c>
      <c r="J50" s="121">
        <v>0.59466790773701417</v>
      </c>
      <c r="K50" s="121">
        <v>0.75</v>
      </c>
      <c r="L50" s="120">
        <v>1832.6105321202094</v>
      </c>
      <c r="M50" s="120">
        <v>978.28238213399504</v>
      </c>
      <c r="N50" s="120">
        <v>18135</v>
      </c>
      <c r="O50" s="120">
        <v>37345</v>
      </c>
    </row>
    <row r="51" spans="1:15" s="97" customFormat="1" ht="13.8" x14ac:dyDescent="0.25">
      <c r="A51" s="183" t="s">
        <v>91</v>
      </c>
      <c r="B51" s="114" t="s">
        <v>136</v>
      </c>
      <c r="C51" s="119">
        <v>57</v>
      </c>
      <c r="D51" s="119">
        <v>58</v>
      </c>
      <c r="E51" s="119">
        <v>59</v>
      </c>
      <c r="F51" s="120">
        <v>1659.9243324297827</v>
      </c>
      <c r="G51" s="120">
        <v>1666.7794742072454</v>
      </c>
      <c r="H51" s="120">
        <v>3492.2800046138764</v>
      </c>
      <c r="I51" s="120">
        <v>421.18017186688968</v>
      </c>
      <c r="J51" s="121">
        <v>0.48951395542791809</v>
      </c>
      <c r="K51" s="121">
        <v>0.7283210956788102</v>
      </c>
      <c r="L51" s="120">
        <v>1304.136513063037</v>
      </c>
      <c r="M51" s="120">
        <v>371.16379260626331</v>
      </c>
      <c r="N51" s="120">
        <v>17339</v>
      </c>
      <c r="O51" s="120">
        <v>28653</v>
      </c>
    </row>
    <row r="52" spans="1:15" s="97" customFormat="1" ht="13.8" x14ac:dyDescent="0.25">
      <c r="A52" s="183" t="s">
        <v>89</v>
      </c>
      <c r="B52" s="114" t="s">
        <v>137</v>
      </c>
      <c r="C52" s="119">
        <v>67</v>
      </c>
      <c r="D52" s="119">
        <v>56</v>
      </c>
      <c r="E52" s="119">
        <v>54</v>
      </c>
      <c r="F52" s="120">
        <v>1267.4605208150715</v>
      </c>
      <c r="G52" s="120">
        <v>1172.9714938462673</v>
      </c>
      <c r="H52" s="120">
        <v>2104.9721521718607</v>
      </c>
      <c r="I52" s="120">
        <v>311.90916078917911</v>
      </c>
      <c r="J52" s="121">
        <v>0.90046617219605096</v>
      </c>
      <c r="K52" s="121">
        <v>0.92965861283358142</v>
      </c>
      <c r="L52" s="120">
        <v>533.85567677639472</v>
      </c>
      <c r="M52" s="120">
        <v>1981.0257170984316</v>
      </c>
      <c r="N52" s="120">
        <v>74153</v>
      </c>
      <c r="O52" s="120">
        <v>182348</v>
      </c>
    </row>
    <row r="53" spans="1:15" s="97" customFormat="1" ht="13.8" x14ac:dyDescent="0.25">
      <c r="A53" s="183" t="s">
        <v>89</v>
      </c>
      <c r="B53" s="114" t="s">
        <v>138</v>
      </c>
      <c r="C53" s="119">
        <v>64</v>
      </c>
      <c r="D53" s="119">
        <v>57</v>
      </c>
      <c r="E53" s="119">
        <v>61</v>
      </c>
      <c r="F53" s="120">
        <v>1694.2819688441639</v>
      </c>
      <c r="G53" s="120">
        <v>1616.6493763507256</v>
      </c>
      <c r="H53" s="120">
        <v>2315.3486080315347</v>
      </c>
      <c r="I53" s="120">
        <v>319.57892319063052</v>
      </c>
      <c r="J53" s="121">
        <v>0.27601237139530105</v>
      </c>
      <c r="K53" s="121">
        <v>0.51918898396469115</v>
      </c>
      <c r="L53" s="120">
        <v>636.09831902514827</v>
      </c>
      <c r="M53" s="120">
        <v>159.59512555195477</v>
      </c>
      <c r="N53" s="120">
        <v>52767</v>
      </c>
      <c r="O53" s="120">
        <v>115009</v>
      </c>
    </row>
    <row r="54" spans="1:15" s="97" customFormat="1" ht="13.8" x14ac:dyDescent="0.25">
      <c r="A54" s="183" t="s">
        <v>91</v>
      </c>
      <c r="B54" s="114" t="s">
        <v>139</v>
      </c>
      <c r="C54" s="119">
        <v>56</v>
      </c>
      <c r="D54" s="119">
        <v>51</v>
      </c>
      <c r="E54" s="119">
        <v>48</v>
      </c>
      <c r="F54" s="120">
        <v>1705.0945671407039</v>
      </c>
      <c r="G54" s="120">
        <v>1577.9662511401641</v>
      </c>
      <c r="H54" s="120">
        <v>2815.8075889638903</v>
      </c>
      <c r="I54" s="120">
        <v>714.66144570417464</v>
      </c>
      <c r="J54" s="121">
        <v>1.3682798361122073</v>
      </c>
      <c r="K54" s="121">
        <v>1.2240917206404205</v>
      </c>
      <c r="L54" s="120">
        <v>1593.7753456976211</v>
      </c>
      <c r="M54" s="120">
        <v>108.36601350022937</v>
      </c>
      <c r="N54" s="120">
        <v>15259</v>
      </c>
      <c r="O54" s="120">
        <v>30328</v>
      </c>
    </row>
    <row r="55" spans="1:15" s="97" customFormat="1" ht="13.8" x14ac:dyDescent="0.25">
      <c r="A55" s="183" t="s">
        <v>89</v>
      </c>
      <c r="B55" s="114" t="s">
        <v>140</v>
      </c>
      <c r="C55" s="119">
        <v>61</v>
      </c>
      <c r="D55" s="119">
        <v>54</v>
      </c>
      <c r="E55" s="119">
        <v>55</v>
      </c>
      <c r="F55" s="120">
        <v>1567.0108747822987</v>
      </c>
      <c r="G55" s="120">
        <v>1519.1638680903225</v>
      </c>
      <c r="H55" s="120">
        <v>2019.9119595178345</v>
      </c>
      <c r="I55" s="120">
        <v>580.54607040495875</v>
      </c>
      <c r="J55" s="121">
        <v>0.95404837013669819</v>
      </c>
      <c r="K55" s="121">
        <v>0.96580327099147034</v>
      </c>
      <c r="L55" s="120">
        <v>1154.1394111435663</v>
      </c>
      <c r="M55" s="120">
        <v>208.14305892678377</v>
      </c>
      <c r="N55" s="120">
        <v>72921</v>
      </c>
      <c r="O55" s="120">
        <v>159909</v>
      </c>
    </row>
    <row r="56" spans="1:15" s="97" customFormat="1" ht="13.8" x14ac:dyDescent="0.25">
      <c r="A56" s="183" t="s">
        <v>97</v>
      </c>
      <c r="B56" s="114" t="s">
        <v>141</v>
      </c>
      <c r="C56" s="119">
        <v>62</v>
      </c>
      <c r="D56" s="119">
        <v>54</v>
      </c>
      <c r="E56" s="119">
        <v>56</v>
      </c>
      <c r="F56" s="120">
        <v>1348.1108208528044</v>
      </c>
      <c r="G56" s="120">
        <v>1375.2471936054885</v>
      </c>
      <c r="H56" s="120">
        <v>1932.7352393243341</v>
      </c>
      <c r="I56" s="120">
        <v>313.39570995909787</v>
      </c>
      <c r="J56" s="121">
        <v>0.75138579886119383</v>
      </c>
      <c r="K56" s="121">
        <v>0.86280023451941101</v>
      </c>
      <c r="L56" s="120">
        <v>766.85782084239668</v>
      </c>
      <c r="M56" s="120">
        <v>86.623023843968241</v>
      </c>
      <c r="N56" s="120">
        <v>96083</v>
      </c>
      <c r="O56" s="120">
        <v>152145</v>
      </c>
    </row>
    <row r="57" spans="1:15" s="97" customFormat="1" ht="13.8" x14ac:dyDescent="0.25">
      <c r="A57" s="183" t="s">
        <v>84</v>
      </c>
      <c r="B57" s="114" t="s">
        <v>142</v>
      </c>
      <c r="C57" s="119">
        <v>53</v>
      </c>
      <c r="D57" s="119">
        <v>53</v>
      </c>
      <c r="E57" s="119">
        <v>52</v>
      </c>
      <c r="F57" s="120">
        <v>1645.4829752367079</v>
      </c>
      <c r="G57" s="120">
        <v>1643.167284713149</v>
      </c>
      <c r="H57" s="120">
        <v>2712.5325928623452</v>
      </c>
      <c r="I57" s="120">
        <v>802.41460305899489</v>
      </c>
      <c r="J57" s="121">
        <v>0.95662924180293984</v>
      </c>
      <c r="K57" s="121">
        <v>0.9733925348878173</v>
      </c>
      <c r="L57" s="120">
        <v>1361.9489257101238</v>
      </c>
      <c r="M57" s="120">
        <v>326.99544792425348</v>
      </c>
      <c r="N57" s="120">
        <v>10984</v>
      </c>
      <c r="O57" s="120">
        <v>17977</v>
      </c>
    </row>
    <row r="58" spans="1:15" s="97" customFormat="1" ht="13.8" x14ac:dyDescent="0.25">
      <c r="A58" s="183" t="s">
        <v>91</v>
      </c>
      <c r="B58" s="114" t="s">
        <v>143</v>
      </c>
      <c r="C58" s="119">
        <v>63</v>
      </c>
      <c r="D58" s="119">
        <v>61</v>
      </c>
      <c r="E58" s="119">
        <v>62</v>
      </c>
      <c r="F58" s="120">
        <v>1425</v>
      </c>
      <c r="G58" s="120">
        <v>1245</v>
      </c>
      <c r="H58" s="120">
        <v>3513</v>
      </c>
      <c r="I58" s="120">
        <v>1378</v>
      </c>
      <c r="J58" s="121">
        <v>1.03</v>
      </c>
      <c r="K58" s="121">
        <v>1.02</v>
      </c>
      <c r="L58" s="120">
        <v>973</v>
      </c>
      <c r="M58" s="120">
        <v>124</v>
      </c>
      <c r="N58" s="120">
        <v>11727</v>
      </c>
      <c r="O58" s="120">
        <v>16302</v>
      </c>
    </row>
    <row r="59" spans="1:15" s="97" customFormat="1" ht="13.8" x14ac:dyDescent="0.25">
      <c r="A59" s="183" t="s">
        <v>84</v>
      </c>
      <c r="B59" s="114" t="s">
        <v>144</v>
      </c>
      <c r="C59" s="119">
        <v>46</v>
      </c>
      <c r="D59" s="119">
        <v>47</v>
      </c>
      <c r="E59" s="119">
        <v>48</v>
      </c>
      <c r="F59" s="120">
        <v>1655.5420225666983</v>
      </c>
      <c r="G59" s="120">
        <v>1434.6790330703375</v>
      </c>
      <c r="H59" s="120">
        <v>3142.0929030897396</v>
      </c>
      <c r="I59" s="120">
        <v>895.88758831593373</v>
      </c>
      <c r="J59" s="121">
        <v>0.62209190528078717</v>
      </c>
      <c r="K59" s="121">
        <v>0.72747990204480739</v>
      </c>
      <c r="L59" s="120">
        <v>1153.40103342824</v>
      </c>
      <c r="M59" s="120">
        <v>137.92396920805652</v>
      </c>
      <c r="N59" s="120">
        <v>9483</v>
      </c>
      <c r="O59" s="120">
        <v>13480</v>
      </c>
    </row>
    <row r="60" spans="1:15" s="97" customFormat="1" ht="13.8" x14ac:dyDescent="0.25">
      <c r="A60" s="183" t="s">
        <v>97</v>
      </c>
      <c r="B60" s="114" t="s">
        <v>145</v>
      </c>
      <c r="C60" s="119">
        <v>62</v>
      </c>
      <c r="D60" s="119">
        <v>63</v>
      </c>
      <c r="E60" s="119">
        <v>62</v>
      </c>
      <c r="F60" s="120">
        <v>2305.6684585463922</v>
      </c>
      <c r="G60" s="120">
        <v>2293.7733327188089</v>
      </c>
      <c r="H60" s="120">
        <v>3350.0284078493073</v>
      </c>
      <c r="I60" s="120">
        <v>747.38866308290721</v>
      </c>
      <c r="J60" s="121">
        <v>0.68</v>
      </c>
      <c r="K60" s="121">
        <v>0.8</v>
      </c>
      <c r="L60" s="120">
        <v>1564.9228617630349</v>
      </c>
      <c r="M60" s="120">
        <v>291.02749005725275</v>
      </c>
      <c r="N60" s="120">
        <v>22881</v>
      </c>
      <c r="O60" s="120">
        <v>62676</v>
      </c>
    </row>
    <row r="61" spans="1:15" s="97" customFormat="1" ht="13.8" x14ac:dyDescent="0.25">
      <c r="A61" s="183" t="s">
        <v>84</v>
      </c>
      <c r="B61" s="114" t="s">
        <v>146</v>
      </c>
      <c r="C61" s="119"/>
      <c r="D61" s="119"/>
      <c r="E61" s="119"/>
      <c r="F61" s="120">
        <v>1555.844719149859</v>
      </c>
      <c r="G61" s="120">
        <v>1491.1761136835382</v>
      </c>
      <c r="H61" s="120">
        <v>3658.4255042290174</v>
      </c>
      <c r="I61" s="120">
        <v>978.98061266536558</v>
      </c>
      <c r="J61" s="121">
        <v>1.9591781562584483</v>
      </c>
      <c r="K61" s="121">
        <v>1.5775679635357318</v>
      </c>
      <c r="L61" s="120">
        <v>1074.3873346345695</v>
      </c>
      <c r="M61" s="120">
        <v>-317.93537193667316</v>
      </c>
      <c r="N61" s="120">
        <v>9222</v>
      </c>
      <c r="O61" s="120">
        <v>11779</v>
      </c>
    </row>
    <row r="62" spans="1:15" s="97" customFormat="1" ht="13.8" x14ac:dyDescent="0.25">
      <c r="A62" s="183" t="s">
        <v>89</v>
      </c>
      <c r="B62" s="114" t="s">
        <v>147</v>
      </c>
      <c r="C62" s="119">
        <v>67</v>
      </c>
      <c r="D62" s="119">
        <v>59</v>
      </c>
      <c r="E62" s="119">
        <v>62</v>
      </c>
      <c r="F62" s="120">
        <v>1477.232155921688</v>
      </c>
      <c r="G62" s="120">
        <v>1327.1150537634408</v>
      </c>
      <c r="H62" s="120">
        <v>2594.9489333060196</v>
      </c>
      <c r="I62" s="120">
        <v>351.08313817330213</v>
      </c>
      <c r="J62" s="121">
        <v>0.80698379386731955</v>
      </c>
      <c r="K62" s="121">
        <v>0.46035586452139443</v>
      </c>
      <c r="L62" s="120">
        <v>640.47131147540983</v>
      </c>
      <c r="M62" s="120">
        <v>550.51229508196718</v>
      </c>
      <c r="N62" s="120">
        <v>68320</v>
      </c>
      <c r="O62" s="120">
        <v>102422</v>
      </c>
    </row>
    <row r="63" spans="1:15" s="97" customFormat="1" ht="13.8" x14ac:dyDescent="0.25">
      <c r="A63" s="183" t="s">
        <v>84</v>
      </c>
      <c r="B63" s="114" t="s">
        <v>148</v>
      </c>
      <c r="C63" s="119">
        <v>63</v>
      </c>
      <c r="D63" s="119">
        <v>56</v>
      </c>
      <c r="E63" s="119">
        <v>58</v>
      </c>
      <c r="F63" s="120">
        <v>1279.4331450094162</v>
      </c>
      <c r="G63" s="120">
        <v>961.5664335664336</v>
      </c>
      <c r="H63" s="120">
        <v>4525.8339325457973</v>
      </c>
      <c r="I63" s="120">
        <v>1049.9720749871594</v>
      </c>
      <c r="J63" s="121">
        <v>0.39414814062182485</v>
      </c>
      <c r="K63" s="121">
        <v>0.68790006949778704</v>
      </c>
      <c r="L63" s="120">
        <v>872.79575415168631</v>
      </c>
      <c r="M63" s="120">
        <v>-1390.4240712206813</v>
      </c>
      <c r="N63" s="120">
        <v>5841</v>
      </c>
      <c r="O63" s="120">
        <v>6756</v>
      </c>
    </row>
    <row r="64" spans="1:15" s="97" customFormat="1" ht="13.8" x14ac:dyDescent="0.25">
      <c r="A64" s="183" t="s">
        <v>84</v>
      </c>
      <c r="B64" s="114" t="s">
        <v>149</v>
      </c>
      <c r="C64" s="119">
        <v>71</v>
      </c>
      <c r="D64" s="119">
        <v>61</v>
      </c>
      <c r="E64" s="119">
        <v>65</v>
      </c>
      <c r="F64" s="120">
        <v>1936.058009228741</v>
      </c>
      <c r="G64" s="120">
        <v>1899.3263473053892</v>
      </c>
      <c r="H64" s="120">
        <v>3147.3302570863548</v>
      </c>
      <c r="I64" s="120">
        <v>738.95847066578779</v>
      </c>
      <c r="J64" s="121">
        <v>0.90259740259740262</v>
      </c>
      <c r="K64" s="121">
        <v>0.95544554455445541</v>
      </c>
      <c r="L64" s="120">
        <v>762.03032300593281</v>
      </c>
      <c r="M64" s="120">
        <v>571.52274225444955</v>
      </c>
      <c r="N64" s="120">
        <v>3034</v>
      </c>
      <c r="O64" s="120">
        <v>3047</v>
      </c>
    </row>
    <row r="65" spans="1:15" s="97" customFormat="1" ht="13.8" x14ac:dyDescent="0.25">
      <c r="A65" s="183" t="s">
        <v>91</v>
      </c>
      <c r="B65" s="114" t="s">
        <v>150</v>
      </c>
      <c r="C65" s="119">
        <v>49</v>
      </c>
      <c r="D65" s="119">
        <v>49</v>
      </c>
      <c r="E65" s="119">
        <v>51</v>
      </c>
      <c r="F65" s="120">
        <v>1769.5824146981627</v>
      </c>
      <c r="G65" s="120">
        <v>1471.1643359125435</v>
      </c>
      <c r="H65" s="120">
        <v>2981.1023622047246</v>
      </c>
      <c r="I65" s="120">
        <v>661.04986876640419</v>
      </c>
      <c r="J65" s="121">
        <v>0.80653206650831355</v>
      </c>
      <c r="K65" s="121">
        <v>0.91458383266485177</v>
      </c>
      <c r="L65" s="120">
        <v>787.50656167979002</v>
      </c>
      <c r="M65" s="120">
        <v>-101.78477690288715</v>
      </c>
      <c r="N65" s="120">
        <v>19050</v>
      </c>
      <c r="O65" s="120">
        <v>27931</v>
      </c>
    </row>
    <row r="66" spans="1:15" s="97" customFormat="1" ht="13.8" x14ac:dyDescent="0.25">
      <c r="A66" s="183" t="s">
        <v>91</v>
      </c>
      <c r="B66" s="114" t="s">
        <v>151</v>
      </c>
      <c r="C66" s="119">
        <v>57</v>
      </c>
      <c r="D66" s="119">
        <v>57</v>
      </c>
      <c r="E66" s="119">
        <v>57</v>
      </c>
      <c r="F66" s="120">
        <v>1498.5011547344111</v>
      </c>
      <c r="G66" s="120">
        <v>1109.7386429819453</v>
      </c>
      <c r="H66" s="120">
        <v>3572.3466050808315</v>
      </c>
      <c r="I66" s="120">
        <v>850.98309468822174</v>
      </c>
      <c r="J66" s="121">
        <v>0.75681763380438916</v>
      </c>
      <c r="K66" s="121">
        <v>0.8497740798082255</v>
      </c>
      <c r="L66" s="120">
        <v>1209.5263741339493</v>
      </c>
      <c r="M66" s="120">
        <v>-373.06032332563512</v>
      </c>
      <c r="N66" s="120">
        <v>10825</v>
      </c>
      <c r="O66" s="120">
        <v>16143</v>
      </c>
    </row>
    <row r="67" spans="1:15" s="97" customFormat="1" ht="13.8" x14ac:dyDescent="0.25">
      <c r="A67" s="183" t="s">
        <v>89</v>
      </c>
      <c r="B67" s="114" t="s">
        <v>152</v>
      </c>
      <c r="C67" s="119">
        <v>73</v>
      </c>
      <c r="D67" s="119">
        <v>57</v>
      </c>
      <c r="E67" s="119">
        <v>63</v>
      </c>
      <c r="F67" s="120">
        <v>1489.7221790017807</v>
      </c>
      <c r="G67" s="120">
        <v>1430</v>
      </c>
      <c r="H67" s="120">
        <v>2197.3099597185483</v>
      </c>
      <c r="I67" s="120">
        <v>875.006483066231</v>
      </c>
      <c r="J67" s="121">
        <v>1.5901084598698481</v>
      </c>
      <c r="K67" s="121">
        <v>1.3092206965536055</v>
      </c>
      <c r="L67" s="120">
        <v>893.43567933890017</v>
      </c>
      <c r="M67" s="120">
        <v>388.90617975585297</v>
      </c>
      <c r="N67" s="120">
        <v>57834</v>
      </c>
      <c r="O67" s="120">
        <v>103110</v>
      </c>
    </row>
    <row r="68" spans="1:15" s="97" customFormat="1" ht="13.8" x14ac:dyDescent="0.25">
      <c r="A68" s="183" t="s">
        <v>84</v>
      </c>
      <c r="B68" s="114" t="s">
        <v>153</v>
      </c>
      <c r="C68" s="119">
        <v>52</v>
      </c>
      <c r="D68" s="119">
        <v>52</v>
      </c>
      <c r="E68" s="119">
        <v>51</v>
      </c>
      <c r="F68" s="120">
        <v>2108.765378713907</v>
      </c>
      <c r="G68" s="120">
        <v>1787.7923322683705</v>
      </c>
      <c r="H68" s="120">
        <v>3513.8114562700521</v>
      </c>
      <c r="I68" s="120">
        <v>978.09925373134331</v>
      </c>
      <c r="J68" s="121">
        <v>1.1085046240769854</v>
      </c>
      <c r="K68" s="121">
        <v>1.0503923720926374</v>
      </c>
      <c r="L68" s="120">
        <v>1320.7114716138931</v>
      </c>
      <c r="M68" s="120">
        <v>182.54354442739546</v>
      </c>
      <c r="N68" s="120">
        <v>7169</v>
      </c>
      <c r="O68" s="120">
        <v>9699</v>
      </c>
    </row>
    <row r="69" spans="1:15" s="97" customFormat="1" ht="13.8" x14ac:dyDescent="0.25">
      <c r="A69" s="183" t="s">
        <v>91</v>
      </c>
      <c r="B69" s="114" t="s">
        <v>154</v>
      </c>
      <c r="C69" s="119">
        <v>64</v>
      </c>
      <c r="D69" s="119">
        <v>57</v>
      </c>
      <c r="E69" s="119">
        <v>59</v>
      </c>
      <c r="F69" s="120">
        <v>1993.0393277979417</v>
      </c>
      <c r="G69" s="120">
        <v>1959.8750205558297</v>
      </c>
      <c r="H69" s="120">
        <v>3126.3859195545169</v>
      </c>
      <c r="I69" s="120">
        <v>755.97872023069658</v>
      </c>
      <c r="J69" s="121">
        <v>0.57712151155261693</v>
      </c>
      <c r="K69" s="121">
        <v>1.355122994015727</v>
      </c>
      <c r="L69" s="120">
        <v>2066.8721722269179</v>
      </c>
      <c r="M69" s="120">
        <v>156.4162481976831</v>
      </c>
      <c r="N69" s="120">
        <v>20113</v>
      </c>
      <c r="O69" s="120">
        <v>28277</v>
      </c>
    </row>
    <row r="70" spans="1:15" s="97" customFormat="1" ht="13.8" x14ac:dyDescent="0.25">
      <c r="A70" s="183" t="s">
        <v>87</v>
      </c>
      <c r="B70" s="114" t="s">
        <v>155</v>
      </c>
      <c r="C70" s="119">
        <v>53</v>
      </c>
      <c r="D70" s="119">
        <v>51</v>
      </c>
      <c r="E70" s="119">
        <v>55</v>
      </c>
      <c r="F70" s="120">
        <v>1956.7377355287726</v>
      </c>
      <c r="G70" s="120">
        <v>1447.741823332475</v>
      </c>
      <c r="H70" s="120">
        <v>4171.0252079443217</v>
      </c>
      <c r="I70" s="120">
        <v>782.34204719062973</v>
      </c>
      <c r="J70" s="121">
        <v>1.0919430914467221</v>
      </c>
      <c r="K70" s="121">
        <v>1.05739200979454</v>
      </c>
      <c r="L70" s="120">
        <v>1097.2456289254797</v>
      </c>
      <c r="M70" s="120">
        <v>64.214904090986252</v>
      </c>
      <c r="N70" s="120">
        <v>11782</v>
      </c>
      <c r="O70" s="120">
        <v>20855</v>
      </c>
    </row>
    <row r="71" spans="1:15" s="97" customFormat="1" ht="13.8" x14ac:dyDescent="0.25">
      <c r="A71" s="183" t="s">
        <v>84</v>
      </c>
      <c r="B71" s="114" t="s">
        <v>156</v>
      </c>
      <c r="C71" s="119"/>
      <c r="D71" s="119"/>
      <c r="E71" s="119"/>
      <c r="F71" s="120">
        <v>1510.3404304029305</v>
      </c>
      <c r="G71" s="120">
        <v>1181.9321650650086</v>
      </c>
      <c r="H71" s="120">
        <v>3371.3369963369964</v>
      </c>
      <c r="I71" s="120">
        <v>1375.2289377289378</v>
      </c>
      <c r="J71" s="121">
        <v>1.4077506318449873</v>
      </c>
      <c r="K71" s="121">
        <v>1.3051154752803931</v>
      </c>
      <c r="L71" s="120">
        <v>623.62637362637361</v>
      </c>
      <c r="M71" s="120">
        <v>204.21245421245422</v>
      </c>
      <c r="N71" s="120">
        <v>4368</v>
      </c>
      <c r="O71" s="120">
        <v>5885</v>
      </c>
    </row>
    <row r="72" spans="1:15" s="97" customFormat="1" ht="13.8" x14ac:dyDescent="0.25">
      <c r="A72" s="183" t="s">
        <v>87</v>
      </c>
      <c r="B72" s="114" t="s">
        <v>157</v>
      </c>
      <c r="C72" s="119">
        <v>45</v>
      </c>
      <c r="D72" s="119">
        <v>45</v>
      </c>
      <c r="E72" s="119">
        <v>48</v>
      </c>
      <c r="F72" s="120">
        <v>1652.5621581470728</v>
      </c>
      <c r="G72" s="120">
        <v>1400.2137085539148</v>
      </c>
      <c r="H72" s="120">
        <v>3524.8159902761836</v>
      </c>
      <c r="I72" s="120">
        <v>657.15159700182323</v>
      </c>
      <c r="J72" s="121">
        <v>0.42655391120507402</v>
      </c>
      <c r="K72" s="121">
        <v>0.60118479674758096</v>
      </c>
      <c r="L72" s="120">
        <v>2104.1933959078938</v>
      </c>
      <c r="M72" s="120">
        <v>-87.64940239043824</v>
      </c>
      <c r="N72" s="120">
        <v>14809</v>
      </c>
      <c r="O72" s="120">
        <v>27176</v>
      </c>
    </row>
    <row r="73" spans="1:15" s="97" customFormat="1" ht="13.8" x14ac:dyDescent="0.25">
      <c r="A73" s="183" t="s">
        <v>87</v>
      </c>
      <c r="B73" s="114" t="s">
        <v>158</v>
      </c>
      <c r="C73" s="119">
        <v>63</v>
      </c>
      <c r="D73" s="119">
        <v>59</v>
      </c>
      <c r="E73" s="119">
        <v>58</v>
      </c>
      <c r="F73" s="120">
        <v>1789.1089716072852</v>
      </c>
      <c r="G73" s="120">
        <v>1502.9680383809716</v>
      </c>
      <c r="H73" s="120">
        <v>3893.3586803213343</v>
      </c>
      <c r="I73" s="120">
        <v>1116.5757036855339</v>
      </c>
      <c r="J73" s="121">
        <v>1.1235149069715311</v>
      </c>
      <c r="K73" s="121">
        <v>1.0802505097582289</v>
      </c>
      <c r="L73" s="120">
        <v>1310.5414852517324</v>
      </c>
      <c r="M73" s="120">
        <v>546.5750904519532</v>
      </c>
      <c r="N73" s="120">
        <v>16307</v>
      </c>
      <c r="O73" s="120">
        <v>33244</v>
      </c>
    </row>
    <row r="74" spans="1:15" s="97" customFormat="1" ht="13.8" x14ac:dyDescent="0.25">
      <c r="A74" s="183" t="s">
        <v>91</v>
      </c>
      <c r="B74" s="114" t="s">
        <v>159</v>
      </c>
      <c r="C74" s="119">
        <v>64</v>
      </c>
      <c r="D74" s="119">
        <v>57</v>
      </c>
      <c r="E74" s="119">
        <v>60</v>
      </c>
      <c r="F74" s="120">
        <v>1395.8670260557053</v>
      </c>
      <c r="G74" s="120">
        <v>1080.1502292355262</v>
      </c>
      <c r="H74" s="120">
        <v>2199.6728960766695</v>
      </c>
      <c r="I74" s="120">
        <v>707.55052410901465</v>
      </c>
      <c r="J74" s="121">
        <v>0.58910758642640182</v>
      </c>
      <c r="K74" s="121">
        <v>0.75939047860548992</v>
      </c>
      <c r="L74" s="120">
        <v>880.38355795148243</v>
      </c>
      <c r="M74" s="120">
        <v>4.3103024857741836</v>
      </c>
      <c r="N74" s="120">
        <v>33390</v>
      </c>
      <c r="O74" s="120">
        <v>42279</v>
      </c>
    </row>
    <row r="75" spans="1:15" s="97" customFormat="1" ht="13.8" x14ac:dyDescent="0.25">
      <c r="A75" s="183" t="s">
        <v>84</v>
      </c>
      <c r="B75" s="114" t="s">
        <v>160</v>
      </c>
      <c r="C75" s="119">
        <v>65</v>
      </c>
      <c r="D75" s="119">
        <v>62</v>
      </c>
      <c r="E75" s="119">
        <v>62</v>
      </c>
      <c r="F75" s="120">
        <v>1285.7073900042701</v>
      </c>
      <c r="G75" s="120">
        <v>527.79991309385866</v>
      </c>
      <c r="H75" s="120">
        <v>4091.1377616403247</v>
      </c>
      <c r="I75" s="120">
        <v>1459.4630499786415</v>
      </c>
      <c r="J75" s="121">
        <v>0.86145289445064754</v>
      </c>
      <c r="K75" s="121">
        <v>0.91034785303059995</v>
      </c>
      <c r="L75" s="120">
        <v>686.43485689876127</v>
      </c>
      <c r="M75" s="120">
        <v>-405.85049124305851</v>
      </c>
      <c r="N75" s="120">
        <v>4682</v>
      </c>
      <c r="O75" s="120">
        <v>4086</v>
      </c>
    </row>
    <row r="76" spans="1:15" s="97" customFormat="1" ht="13.8" x14ac:dyDescent="0.25">
      <c r="A76" s="183" t="s">
        <v>89</v>
      </c>
      <c r="B76" s="114" t="s">
        <v>161</v>
      </c>
      <c r="C76" s="119">
        <v>64</v>
      </c>
      <c r="D76" s="119">
        <v>60</v>
      </c>
      <c r="E76" s="119">
        <v>63</v>
      </c>
      <c r="F76" s="120">
        <v>1307.0050820896615</v>
      </c>
      <c r="G76" s="120">
        <v>1254.1467884111087</v>
      </c>
      <c r="H76" s="120">
        <v>2086.0440252493445</v>
      </c>
      <c r="I76" s="120">
        <v>549.07072452730711</v>
      </c>
      <c r="J76" s="121">
        <v>1.3986914396651096</v>
      </c>
      <c r="K76" s="121">
        <v>1.2746309575112191</v>
      </c>
      <c r="L76" s="120">
        <v>624.07182296167196</v>
      </c>
      <c r="M76" s="120">
        <v>196.6929802721188</v>
      </c>
      <c r="N76" s="120">
        <v>68279</v>
      </c>
      <c r="O76" s="120">
        <v>161602</v>
      </c>
    </row>
    <row r="77" spans="1:15" s="97" customFormat="1" ht="13.8" x14ac:dyDescent="0.25">
      <c r="A77" s="183" t="s">
        <v>97</v>
      </c>
      <c r="B77" s="114" t="s">
        <v>162</v>
      </c>
      <c r="C77" s="119">
        <v>62</v>
      </c>
      <c r="D77" s="119">
        <v>55</v>
      </c>
      <c r="E77" s="119">
        <v>60</v>
      </c>
      <c r="F77" s="120">
        <v>1568.4519647601735</v>
      </c>
      <c r="G77" s="120">
        <v>1284.9538461538461</v>
      </c>
      <c r="H77" s="120">
        <v>2337.2115788001679</v>
      </c>
      <c r="I77" s="120">
        <v>552.23045727870226</v>
      </c>
      <c r="J77" s="121">
        <v>0.69835565145969025</v>
      </c>
      <c r="K77" s="121">
        <v>0.78575224743778049</v>
      </c>
      <c r="L77" s="120">
        <v>883.2191301915816</v>
      </c>
      <c r="M77" s="120">
        <v>1608.2785624388198</v>
      </c>
      <c r="N77" s="120">
        <v>71510</v>
      </c>
      <c r="O77" s="120">
        <v>179126</v>
      </c>
    </row>
    <row r="78" spans="1:15" s="97" customFormat="1" ht="13.8" x14ac:dyDescent="0.25">
      <c r="A78" s="183" t="s">
        <v>87</v>
      </c>
      <c r="B78" s="114" t="s">
        <v>163</v>
      </c>
      <c r="C78" s="119">
        <v>83</v>
      </c>
      <c r="D78" s="119">
        <v>89</v>
      </c>
      <c r="E78" s="119">
        <v>89</v>
      </c>
      <c r="F78" s="120">
        <v>2098.3045815935479</v>
      </c>
      <c r="G78" s="120">
        <v>1720.019874277732</v>
      </c>
      <c r="H78" s="120">
        <v>3027.8304638791969</v>
      </c>
      <c r="I78" s="120">
        <v>979.55985814791507</v>
      </c>
      <c r="J78" s="121">
        <v>0.70394841211477599</v>
      </c>
      <c r="K78" s="121">
        <v>0.78950157066902293</v>
      </c>
      <c r="L78" s="120">
        <v>2407.1570096665332</v>
      </c>
      <c r="M78" s="120">
        <v>167.84190356346164</v>
      </c>
      <c r="N78" s="120">
        <v>17483</v>
      </c>
      <c r="O78" s="120">
        <v>37317</v>
      </c>
    </row>
    <row r="79" spans="1:15" s="97" customFormat="1" ht="13.8" x14ac:dyDescent="0.25">
      <c r="A79" s="183" t="s">
        <v>97</v>
      </c>
      <c r="B79" s="114" t="s">
        <v>164</v>
      </c>
      <c r="C79" s="119">
        <v>62</v>
      </c>
      <c r="D79" s="119">
        <v>60</v>
      </c>
      <c r="E79" s="119">
        <v>59</v>
      </c>
      <c r="F79" s="120">
        <v>1823.895844868043</v>
      </c>
      <c r="G79" s="120">
        <v>1539.2828008444758</v>
      </c>
      <c r="H79" s="120">
        <v>2986.2506261699491</v>
      </c>
      <c r="I79" s="120">
        <v>1182.3011416066861</v>
      </c>
      <c r="J79" s="121">
        <v>0.9938525242948566</v>
      </c>
      <c r="K79" s="121">
        <v>0.8211519351300457</v>
      </c>
      <c r="L79" s="120">
        <v>1408.0914339950962</v>
      </c>
      <c r="M79" s="120">
        <v>1014.1184845368979</v>
      </c>
      <c r="N79" s="120">
        <v>75858</v>
      </c>
      <c r="O79" s="120">
        <v>189111</v>
      </c>
    </row>
    <row r="80" spans="1:15" s="97" customFormat="1" ht="13.8" x14ac:dyDescent="0.25">
      <c r="A80" s="183" t="s">
        <v>89</v>
      </c>
      <c r="B80" s="114" t="s">
        <v>165</v>
      </c>
      <c r="C80" s="119"/>
      <c r="D80" s="119"/>
      <c r="E80" s="119"/>
      <c r="F80" s="120">
        <v>1760.0392854119041</v>
      </c>
      <c r="G80" s="120">
        <v>1470.0540635071327</v>
      </c>
      <c r="H80" s="120">
        <v>3061.8174371348737</v>
      </c>
      <c r="I80" s="120">
        <v>935.8270468207603</v>
      </c>
      <c r="J80" s="121">
        <v>1.3192209068144694</v>
      </c>
      <c r="K80" s="121">
        <v>1.2343351481498563</v>
      </c>
      <c r="L80" s="120">
        <v>1392.3659723986113</v>
      </c>
      <c r="M80" s="120">
        <v>717.14443522516706</v>
      </c>
      <c r="N80" s="120">
        <v>47244</v>
      </c>
      <c r="O80" s="120">
        <v>83530</v>
      </c>
    </row>
    <row r="81" spans="1:16" s="97" customFormat="1" ht="13.8" x14ac:dyDescent="0.25">
      <c r="A81" s="183" t="s">
        <v>97</v>
      </c>
      <c r="B81" s="114" t="s">
        <v>166</v>
      </c>
      <c r="C81" s="119">
        <v>63</v>
      </c>
      <c r="D81" s="119">
        <v>52</v>
      </c>
      <c r="E81" s="119">
        <v>55</v>
      </c>
      <c r="F81" s="120">
        <v>1809.9308810677683</v>
      </c>
      <c r="G81" s="120">
        <v>1698.3522124201772</v>
      </c>
      <c r="H81" s="120">
        <v>2463.8277587987604</v>
      </c>
      <c r="I81" s="120">
        <v>574.03670453642644</v>
      </c>
      <c r="J81" s="121">
        <v>0.68272841051314148</v>
      </c>
      <c r="K81" s="121">
        <v>0.87474265008646956</v>
      </c>
      <c r="L81" s="120">
        <v>733.3598156828474</v>
      </c>
      <c r="M81" s="120">
        <v>-38</v>
      </c>
      <c r="N81" s="120">
        <v>62935</v>
      </c>
      <c r="O81" s="120">
        <v>149438</v>
      </c>
    </row>
    <row r="82" spans="1:16" s="97" customFormat="1" ht="13.8" x14ac:dyDescent="0.25">
      <c r="A82" s="183" t="s">
        <v>84</v>
      </c>
      <c r="B82" s="114" t="s">
        <v>167</v>
      </c>
      <c r="C82" s="124">
        <v>65</v>
      </c>
      <c r="D82" s="124">
        <v>65</v>
      </c>
      <c r="E82" s="124">
        <v>67</v>
      </c>
      <c r="F82" s="125">
        <v>1306.2666233766233</v>
      </c>
      <c r="G82" s="125">
        <v>864.2509745127436</v>
      </c>
      <c r="H82" s="125">
        <v>2971.1688311688313</v>
      </c>
      <c r="I82" s="125">
        <v>1040.2318909090909</v>
      </c>
      <c r="J82" s="126">
        <v>0.59707163846387679</v>
      </c>
      <c r="K82" s="126">
        <v>0.70244734644354401</v>
      </c>
      <c r="L82" s="125">
        <v>750.51948051948057</v>
      </c>
      <c r="M82" s="125">
        <v>-592.59740259740261</v>
      </c>
      <c r="N82" s="125">
        <v>7700</v>
      </c>
      <c r="O82" s="125">
        <v>7028</v>
      </c>
    </row>
    <row r="83" spans="1:16" s="108" customFormat="1" ht="13.8" x14ac:dyDescent="0.25">
      <c r="A83" s="184"/>
      <c r="B83" s="112"/>
      <c r="C83" s="133" t="s">
        <v>168</v>
      </c>
      <c r="D83" s="133" t="s">
        <v>168</v>
      </c>
      <c r="E83" s="133" t="s">
        <v>168</v>
      </c>
      <c r="F83" s="133" t="s">
        <v>169</v>
      </c>
      <c r="G83" s="133" t="s">
        <v>169</v>
      </c>
      <c r="H83" s="133" t="s">
        <v>169</v>
      </c>
      <c r="I83" s="133" t="s">
        <v>169</v>
      </c>
      <c r="J83" s="133" t="s">
        <v>169</v>
      </c>
      <c r="K83" s="133" t="s">
        <v>169</v>
      </c>
      <c r="L83" s="133" t="s">
        <v>169</v>
      </c>
      <c r="M83" s="133" t="s">
        <v>169</v>
      </c>
      <c r="N83" s="133"/>
      <c r="O83" s="133"/>
      <c r="P83" s="97"/>
    </row>
    <row r="84" spans="1:16" s="97" customFormat="1" ht="13.8" hidden="1" x14ac:dyDescent="0.25">
      <c r="A84" s="183"/>
      <c r="B84" s="127" t="s">
        <v>170</v>
      </c>
      <c r="C84" s="128">
        <f>AVERAGE(C4:C82)</f>
        <v>61.675675675675677</v>
      </c>
      <c r="D84" s="128">
        <f t="shared" ref="D84:E84" si="0">AVERAGE(D4:D82)</f>
        <v>56.810810810810814</v>
      </c>
      <c r="E84" s="128">
        <f t="shared" si="0"/>
        <v>57.797297297297298</v>
      </c>
      <c r="F84" s="128">
        <f>MEDIAN(F4:F82)</f>
        <v>1645.4829752367079</v>
      </c>
      <c r="G84" s="128">
        <f t="shared" ref="G84:M84" si="1">MEDIAN(G4:G82)</f>
        <v>1447.741823332475</v>
      </c>
      <c r="H84" s="128">
        <f t="shared" si="1"/>
        <v>2981.1023622047246</v>
      </c>
      <c r="I84" s="128">
        <f t="shared" si="1"/>
        <v>802.41460305899489</v>
      </c>
      <c r="J84" s="129">
        <f t="shared" si="1"/>
        <v>0.78242619856393836</v>
      </c>
      <c r="K84" s="129">
        <f t="shared" si="1"/>
        <v>0.86280023451941101</v>
      </c>
      <c r="L84" s="128">
        <f t="shared" si="1"/>
        <v>1074.3873346345695</v>
      </c>
      <c r="M84" s="128">
        <f t="shared" si="1"/>
        <v>204.53269904054306</v>
      </c>
      <c r="N84" s="130">
        <f>SUM(N4:N82)</f>
        <v>2756520</v>
      </c>
      <c r="O84" s="185">
        <f>SUM(O4:O82)</f>
        <v>5734249</v>
      </c>
    </row>
    <row r="85" spans="1:16" s="97" customFormat="1" ht="13.8" hidden="1" x14ac:dyDescent="0.25">
      <c r="A85" s="186" t="s">
        <v>89</v>
      </c>
      <c r="B85" s="132" t="s">
        <v>171</v>
      </c>
      <c r="C85" s="128">
        <f>AVERAGE(C7,C10,C12,C21,C25,C34,C38,C45,C46,C47,C52,C53,C55,C62,C67,C76,C80)</f>
        <v>68.375</v>
      </c>
      <c r="D85" s="128">
        <f>AVERAGE(D7,D10,D12,D21,D25,D34,D38,D45,D46,D47,D52,D53,D55,D62,D67,D76,D80)</f>
        <v>58.5</v>
      </c>
      <c r="E85" s="128">
        <f t="shared" ref="E85" si="2">AVERAGE(E7,E10,E12,E10,E12,E21,E25,E34,E38,E45,E46,E47,E52,E53,E55,E62,E67,E76,E80)</f>
        <v>60</v>
      </c>
      <c r="F85" s="128">
        <f>MEDIAN(F7,F10,F12,F21,F25,F34,F38,F45,F46,F47,F52,F53,F55,F62,F67,F76,F80)</f>
        <v>1576.8657429804362</v>
      </c>
      <c r="G85" s="128">
        <f>MEDIAN(G7,G10,G12,G21,G25,G34,G38,G45,G46,G47,G52,G53,G55,G62,G67,G76,G80)</f>
        <v>1448.5120422744865</v>
      </c>
      <c r="H85" s="128">
        <f>MEDIAN(H7,H10,H12,H21,H25,H34,H38,H45,H46,H47,H52,H53,H55,H62,H67,H76,H80)</f>
        <v>2247.6338685718329</v>
      </c>
      <c r="I85" s="128">
        <f t="shared" ref="I85:K85" si="3">MEDIAN(I7,I10,I12,I10,I12,I21,I25,I34,I38,I45,I46,I47,I52,I53,I55,I62,I67,I76,I80)</f>
        <v>566.65506118695623</v>
      </c>
      <c r="J85" s="129">
        <f>MEDIAN(J7,J10,J12,J21,J25,J34,J38,J45,J46,J47,J52,J53,J55,J62,J67,J76,J80)</f>
        <v>0.90046617219605096</v>
      </c>
      <c r="K85" s="129">
        <f t="shared" si="3"/>
        <v>0.92965861283358142</v>
      </c>
      <c r="L85" s="128">
        <f>MEDIAN(L7,L10,L12,L21,L25,L34,L38,L45,L46,L47,L52,L53,L55,L62,L67,L76,L80)</f>
        <v>827.58906837795973</v>
      </c>
      <c r="M85" s="128">
        <f>MEDIAN(M7,M10,M12,M21,M25,M34,M38,M45,M46,M47,M52,M53,M55,M62,M67,M76,M80)</f>
        <v>216.46619571904367</v>
      </c>
      <c r="N85" s="118"/>
      <c r="O85" s="187"/>
    </row>
    <row r="86" spans="1:16" s="97" customFormat="1" ht="13.8" hidden="1" x14ac:dyDescent="0.25">
      <c r="A86" s="183" t="s">
        <v>97</v>
      </c>
      <c r="B86" s="114" t="s">
        <v>172</v>
      </c>
      <c r="C86" s="128">
        <f>AVERAGE(C13,C16,C17,C23,C29,C39,C43,C48,C56,C60,C77,C79,C81,36)</f>
        <v>61.214285714285715</v>
      </c>
      <c r="D86" s="128">
        <f>AVERAGE(D13,D16,D17,D23,D29,D39,D43,D48,D56,D60,D77,D79,D81,36)</f>
        <v>55.357142857142854</v>
      </c>
      <c r="E86" s="128">
        <f>AVERAGE(E13,E16,E17,E23,E29,E39,E43,E48,E56,E60,E77,E79,E81,36)</f>
        <v>56.214285714285715</v>
      </c>
      <c r="F86" s="128">
        <f t="shared" ref="F86:M86" si="4">MEDIAN(F13,F16,F17,F23,F29,F39,F43,F48,F56,F60,F77,F79,F81,F36)</f>
        <v>1661.6385456385538</v>
      </c>
      <c r="G86" s="128">
        <f t="shared" si="4"/>
        <v>1491.6051570501577</v>
      </c>
      <c r="H86" s="128">
        <f t="shared" si="4"/>
        <v>2400.5196687994639</v>
      </c>
      <c r="I86" s="128">
        <f t="shared" si="4"/>
        <v>588.80584200149474</v>
      </c>
      <c r="J86" s="129">
        <f t="shared" si="4"/>
        <v>0.68015500121094696</v>
      </c>
      <c r="K86" s="129">
        <f t="shared" si="4"/>
        <v>0.80399681440170756</v>
      </c>
      <c r="L86" s="128">
        <f t="shared" si="4"/>
        <v>1035.3555256505256</v>
      </c>
      <c r="M86" s="128">
        <f t="shared" si="4"/>
        <v>484.41945253963388</v>
      </c>
      <c r="N86" s="118"/>
      <c r="O86" s="187"/>
    </row>
    <row r="87" spans="1:16" s="97" customFormat="1" ht="13.8" hidden="1" x14ac:dyDescent="0.25">
      <c r="A87" s="183" t="s">
        <v>87</v>
      </c>
      <c r="B87" s="114" t="s">
        <v>173</v>
      </c>
      <c r="C87" s="128">
        <f>AVERAGE(C6,C28,C30,C31,C35,C40,C49,C70,C72,C73,C78)</f>
        <v>60.090909090909093</v>
      </c>
      <c r="D87" s="128">
        <f t="shared" ref="D87:E87" si="5">AVERAGE(D6,D28,D30,D31,D35,D40,D49,D70,D72,D73,D78)</f>
        <v>58.090909090909093</v>
      </c>
      <c r="E87" s="128">
        <f t="shared" si="5"/>
        <v>58.545454545454547</v>
      </c>
      <c r="F87" s="128">
        <f>MEDIAN(F6,F28,F30,F31,F35,F40,F49,F70,F72,F73,F78)</f>
        <v>1778.0687922602026</v>
      </c>
      <c r="G87" s="128">
        <f t="shared" ref="G87:M87" si="6">MEDIAN(G6,G28,G30,G31,G35,G40,G49,G70,G72,G73,G78)</f>
        <v>1447.741823332475</v>
      </c>
      <c r="H87" s="128">
        <f t="shared" si="6"/>
        <v>3183.1371128693113</v>
      </c>
      <c r="I87" s="128">
        <f t="shared" si="6"/>
        <v>815.00969243380018</v>
      </c>
      <c r="J87" s="129">
        <f t="shared" si="6"/>
        <v>0.70394841211477599</v>
      </c>
      <c r="K87" s="129">
        <f t="shared" si="6"/>
        <v>0.79381584519452009</v>
      </c>
      <c r="L87" s="128">
        <f t="shared" si="6"/>
        <v>1286.3661157862718</v>
      </c>
      <c r="M87" s="128">
        <f t="shared" si="6"/>
        <v>183.18395349623171</v>
      </c>
      <c r="N87" s="118"/>
      <c r="O87" s="187"/>
    </row>
    <row r="88" spans="1:16" s="97" customFormat="1" ht="13.8" hidden="1" x14ac:dyDescent="0.25">
      <c r="A88" s="183" t="s">
        <v>91</v>
      </c>
      <c r="B88" s="114" t="s">
        <v>174</v>
      </c>
      <c r="C88" s="128">
        <f>AVERAGE(C8,C9,C15,C19,C20, C22,C26,C42,C50,C51,C54,C58,C65,C66,C69,C74)</f>
        <v>56.1875</v>
      </c>
      <c r="D88" s="128">
        <f>AVERAGE(D8,D9,D15,D19,D20, D22,D26,D42,D50,D51,D54,D58,D65,D66,D69,D74)</f>
        <v>53.5625</v>
      </c>
      <c r="E88" s="128">
        <f>AVERAGE(E8,E9,E15,E19,E20, E22,E26,E42,E50,E51,E54,E58,E65,E66,E69,E74)</f>
        <v>54.25</v>
      </c>
      <c r="F88" s="128">
        <f>MEDIAN(F8,F9,F15,F19,F20,F22,F26,F42,F50,F51,F54,F58,F65,F66,F69,F74)</f>
        <v>1686.6640146025777</v>
      </c>
      <c r="G88" s="128">
        <f>MEDIAN(G8,G9,G15,G19,G20,G22,G26,G42,G50,G51,G54,G58,G65,G66,G69,G74)</f>
        <v>1429.2332045359583</v>
      </c>
      <c r="H88" s="128">
        <f t="shared" ref="H88:K88" si="7">MEDIAN(H8,H9,H15,H19,H20, ,H22,H26,H42,H50,H51,H54,H58,H65,H66,H69,H74)</f>
        <v>3065.8966104904375</v>
      </c>
      <c r="I88" s="128">
        <f t="shared" si="7"/>
        <v>756.61577608142488</v>
      </c>
      <c r="J88" s="129">
        <f t="shared" si="7"/>
        <v>0.67296666607944755</v>
      </c>
      <c r="K88" s="129">
        <f t="shared" si="7"/>
        <v>0.86755210072886124</v>
      </c>
      <c r="L88" s="128">
        <f>MEDIAN(L8,L9,L15,L19,L20, L22,L26,L42,L50,L51,L54,L58,L65,L66,L69,L74)</f>
        <v>1121.5763726523155</v>
      </c>
      <c r="M88" s="128">
        <f>MEDIAN(M8,M9,M15,M19,M20, M22,M26,M42,M50,M51,M54,M58,M65,M66,M69,M74)</f>
        <v>140.20812409884155</v>
      </c>
      <c r="N88" s="118"/>
      <c r="O88" s="187"/>
    </row>
    <row r="89" spans="1:16" s="97" customFormat="1" ht="13.8" hidden="1" x14ac:dyDescent="0.25">
      <c r="A89" s="183" t="s">
        <v>84</v>
      </c>
      <c r="B89" s="114" t="s">
        <v>175</v>
      </c>
      <c r="C89" s="128">
        <f>AVERAGE(C4,C5,C11,C14,C18,C24,C27,C32,C33,C37,C41,C44,C59,C57,C61,C63,C64,C68,C71,C75,C82)</f>
        <v>60.235294117647058</v>
      </c>
      <c r="D89" s="128">
        <f t="shared" ref="D89:E89" si="8">AVERAGE(D4,D5,D11,D14,D18,D24,D27,D32,D33,D37,D41,D44,D59,D57,D61,D63,D64,D68,D71,D75,D82)</f>
        <v>57.058823529411768</v>
      </c>
      <c r="E89" s="128">
        <f t="shared" si="8"/>
        <v>58.058823529411768</v>
      </c>
      <c r="F89" s="128">
        <f>MEDIAN(F4,F5,F11,F14,F18,F24,F27,F32,F33,F37,F41,F44,F59,F57,F61,F63,F64,F68,F71,F75,F82)</f>
        <v>1555.844719149859</v>
      </c>
      <c r="G89" s="128">
        <f t="shared" ref="G89:M89" si="9">MEDIAN(G4,G5,G11,G14,G18,G24,G27,G32,G33,G37,G41,G44,G59,G57,G61,G63,G64,G68,G71,G75,G82)</f>
        <v>1369.5020529197079</v>
      </c>
      <c r="H89" s="128">
        <f t="shared" si="9"/>
        <v>3253.9724083563265</v>
      </c>
      <c r="I89" s="128">
        <f t="shared" si="9"/>
        <v>995.25603281853284</v>
      </c>
      <c r="J89" s="129">
        <f t="shared" si="9"/>
        <v>0.8601393940305001</v>
      </c>
      <c r="K89" s="129">
        <f t="shared" si="9"/>
        <v>0.91034785303059995</v>
      </c>
      <c r="L89" s="128">
        <f t="shared" si="9"/>
        <v>979.48788546255503</v>
      </c>
      <c r="M89" s="128">
        <f t="shared" si="9"/>
        <v>137.92396920805652</v>
      </c>
      <c r="N89" s="118"/>
      <c r="O89" s="187"/>
    </row>
    <row r="90" spans="1:16" s="97" customFormat="1" ht="13.8" x14ac:dyDescent="0.25">
      <c r="A90" s="183"/>
      <c r="B90" s="114" t="s">
        <v>170</v>
      </c>
      <c r="C90" s="128">
        <v>61.675675675675677</v>
      </c>
      <c r="D90" s="128">
        <v>56.810810810810814</v>
      </c>
      <c r="E90" s="128">
        <v>57.797297297297298</v>
      </c>
      <c r="F90" s="128">
        <v>1645.4829752367079</v>
      </c>
      <c r="G90" s="128">
        <v>1447.741823332475</v>
      </c>
      <c r="H90" s="128">
        <v>2981.1023622047246</v>
      </c>
      <c r="I90" s="128">
        <v>802.41460305899489</v>
      </c>
      <c r="J90" s="129">
        <v>0.78242619856393836</v>
      </c>
      <c r="K90" s="129">
        <v>0.86280023451941101</v>
      </c>
      <c r="L90" s="128">
        <v>1074.3873346345695</v>
      </c>
      <c r="M90" s="128">
        <v>204.53269904054306</v>
      </c>
      <c r="N90" s="118">
        <v>2756520</v>
      </c>
      <c r="O90" s="187">
        <v>5734249</v>
      </c>
    </row>
    <row r="91" spans="1:16" s="97" customFormat="1" ht="13.8" x14ac:dyDescent="0.25">
      <c r="A91" s="186" t="s">
        <v>89</v>
      </c>
      <c r="B91" s="132" t="s">
        <v>171</v>
      </c>
      <c r="C91" s="128">
        <v>68.375</v>
      </c>
      <c r="D91" s="128">
        <v>58.5</v>
      </c>
      <c r="E91" s="128">
        <v>60</v>
      </c>
      <c r="F91" s="128">
        <v>1576.8657429804362</v>
      </c>
      <c r="G91" s="128">
        <v>1448.5120422744865</v>
      </c>
      <c r="H91" s="128">
        <v>2247.6338685718329</v>
      </c>
      <c r="I91" s="128">
        <v>566.65506118695623</v>
      </c>
      <c r="J91" s="129">
        <v>0.90046617219605096</v>
      </c>
      <c r="K91" s="129">
        <v>0.92965861283358142</v>
      </c>
      <c r="L91" s="128">
        <v>827.58906837795973</v>
      </c>
      <c r="M91" s="128">
        <v>216.46619571904367</v>
      </c>
      <c r="N91" s="118"/>
      <c r="O91" s="187"/>
    </row>
    <row r="92" spans="1:16" s="97" customFormat="1" ht="13.8" x14ac:dyDescent="0.25">
      <c r="A92" s="183" t="s">
        <v>97</v>
      </c>
      <c r="B92" s="114" t="s">
        <v>172</v>
      </c>
      <c r="C92" s="128">
        <v>61.214285714285715</v>
      </c>
      <c r="D92" s="128">
        <v>55.357142857142854</v>
      </c>
      <c r="E92" s="128">
        <v>56.214285714285715</v>
      </c>
      <c r="F92" s="128">
        <v>1661.6385456385538</v>
      </c>
      <c r="G92" s="128">
        <v>1491.6051570501577</v>
      </c>
      <c r="H92" s="128">
        <v>2400.5196687994639</v>
      </c>
      <c r="I92" s="128">
        <v>588.80584200149474</v>
      </c>
      <c r="J92" s="129">
        <v>0.68015500121094696</v>
      </c>
      <c r="K92" s="129">
        <v>0.80399681440170756</v>
      </c>
      <c r="L92" s="128">
        <v>1035.3555256505256</v>
      </c>
      <c r="M92" s="128">
        <v>484.41945253963388</v>
      </c>
      <c r="N92" s="118"/>
      <c r="O92" s="187"/>
    </row>
    <row r="93" spans="1:16" s="97" customFormat="1" ht="13.8" x14ac:dyDescent="0.25">
      <c r="A93" s="183" t="s">
        <v>87</v>
      </c>
      <c r="B93" s="114" t="s">
        <v>173</v>
      </c>
      <c r="C93" s="128">
        <v>60.090909090909093</v>
      </c>
      <c r="D93" s="128">
        <v>58.090909090909093</v>
      </c>
      <c r="E93" s="128">
        <v>58.545454545454547</v>
      </c>
      <c r="F93" s="128">
        <v>1778.0687922602026</v>
      </c>
      <c r="G93" s="128">
        <v>1447.741823332475</v>
      </c>
      <c r="H93" s="128">
        <v>3183.1371128693113</v>
      </c>
      <c r="I93" s="128">
        <v>815.00969243380018</v>
      </c>
      <c r="J93" s="129">
        <v>0.70394841211477599</v>
      </c>
      <c r="K93" s="129">
        <v>0.79381584519452009</v>
      </c>
      <c r="L93" s="128">
        <v>1286.3661157862718</v>
      </c>
      <c r="M93" s="128">
        <v>183.18395349623171</v>
      </c>
      <c r="N93" s="118"/>
      <c r="O93" s="187"/>
    </row>
    <row r="94" spans="1:16" s="97" customFormat="1" ht="13.8" x14ac:dyDescent="0.25">
      <c r="A94" s="183" t="s">
        <v>91</v>
      </c>
      <c r="B94" s="114" t="s">
        <v>174</v>
      </c>
      <c r="C94" s="128">
        <v>56.1875</v>
      </c>
      <c r="D94" s="128">
        <v>53.5625</v>
      </c>
      <c r="E94" s="128">
        <v>54.25</v>
      </c>
      <c r="F94" s="128">
        <v>1686.6640146025777</v>
      </c>
      <c r="G94" s="128">
        <v>1429.2332045359583</v>
      </c>
      <c r="H94" s="128">
        <v>3065.8966104904375</v>
      </c>
      <c r="I94" s="128">
        <v>756.61577608142488</v>
      </c>
      <c r="J94" s="129">
        <v>0.67296666607944755</v>
      </c>
      <c r="K94" s="129">
        <v>0.86755210072886124</v>
      </c>
      <c r="L94" s="128">
        <v>1121.5763726523155</v>
      </c>
      <c r="M94" s="128">
        <v>140.20812409884155</v>
      </c>
      <c r="N94" s="118"/>
      <c r="O94" s="187"/>
    </row>
    <row r="95" spans="1:16" s="97" customFormat="1" ht="13.8" x14ac:dyDescent="0.25">
      <c r="A95" s="183" t="s">
        <v>84</v>
      </c>
      <c r="B95" s="114" t="s">
        <v>175</v>
      </c>
      <c r="C95" s="128">
        <v>60.235294117647058</v>
      </c>
      <c r="D95" s="128">
        <v>57.058823529411768</v>
      </c>
      <c r="E95" s="128">
        <v>58.058823529411768</v>
      </c>
      <c r="F95" s="128">
        <v>1555.844719149859</v>
      </c>
      <c r="G95" s="128">
        <v>1369.5020529197079</v>
      </c>
      <c r="H95" s="128">
        <v>3253.9724083563265</v>
      </c>
      <c r="I95" s="128">
        <v>995.25603281853284</v>
      </c>
      <c r="J95" s="129">
        <v>0.8601393940305001</v>
      </c>
      <c r="K95" s="129">
        <v>0.91034785303059995</v>
      </c>
      <c r="L95" s="128">
        <v>979.48788546255503</v>
      </c>
      <c r="M95" s="128">
        <v>137.92396920805652</v>
      </c>
      <c r="N95" s="188"/>
      <c r="O95" s="189"/>
    </row>
    <row r="96" spans="1:16" s="97" customFormat="1" ht="13.8" x14ac:dyDescent="0.25">
      <c r="A96" s="139"/>
      <c r="B96" s="140"/>
      <c r="C96" s="141"/>
      <c r="D96" s="141"/>
      <c r="E96" s="141"/>
      <c r="F96" s="141"/>
      <c r="G96" s="141"/>
      <c r="H96" s="141"/>
      <c r="I96" s="141"/>
      <c r="J96" s="142"/>
      <c r="K96" s="142"/>
      <c r="L96" s="141"/>
      <c r="M96" s="141"/>
      <c r="N96" s="118"/>
      <c r="O96" s="118"/>
    </row>
    <row r="97" spans="1:15" s="97" customFormat="1" ht="13.8" x14ac:dyDescent="0.25">
      <c r="A97" s="139"/>
      <c r="B97" s="140"/>
      <c r="C97" s="141"/>
      <c r="D97" s="141"/>
      <c r="E97" s="141"/>
      <c r="F97" s="141"/>
      <c r="G97" s="141"/>
      <c r="H97" s="141"/>
      <c r="I97" s="141"/>
      <c r="J97" s="142"/>
      <c r="K97" s="142"/>
      <c r="L97" s="141"/>
      <c r="M97" s="141"/>
      <c r="N97" s="118"/>
      <c r="O97" s="118"/>
    </row>
    <row r="98" spans="1:15" x14ac:dyDescent="0.3">
      <c r="C98" s="137"/>
      <c r="D98" s="137"/>
      <c r="E98" s="137"/>
    </row>
    <row r="99" spans="1:15" hidden="1" x14ac:dyDescent="0.3">
      <c r="B99" s="93" t="s">
        <v>368</v>
      </c>
      <c r="C99" s="137">
        <f>AVERAGE(C4:C19, C37:C50, C51:C61, C21:C36,C64:C75, C77:C79, C81:C82)</f>
        <v>61.485714285714288</v>
      </c>
      <c r="D99" s="137">
        <f>AVERAGE(D4:D19, D37:D50, D51:D61, D21:D36,D64:D75, D77:D79, D81:D82)</f>
        <v>56.685714285714283</v>
      </c>
      <c r="E99" s="137">
        <f>AVERAGE(E4:E19, E37:E50, E51:E61, E21:E36,E64:E75, E77:E79, E81:E82)</f>
        <v>57.557142857142857</v>
      </c>
      <c r="F99" s="135">
        <f t="shared" ref="F99:M99" si="10">MEDIAN(F4:F82)</f>
        <v>1645.4829752367079</v>
      </c>
      <c r="G99" s="135">
        <f t="shared" si="10"/>
        <v>1447.741823332475</v>
      </c>
      <c r="H99" s="135">
        <f t="shared" si="10"/>
        <v>2981.1023622047246</v>
      </c>
      <c r="I99" s="135">
        <f t="shared" si="10"/>
        <v>802.41460305899489</v>
      </c>
      <c r="J99" s="136">
        <f t="shared" si="10"/>
        <v>0.78242619856393836</v>
      </c>
      <c r="K99" s="136">
        <f t="shared" si="10"/>
        <v>0.86280023451941101</v>
      </c>
      <c r="L99" s="135">
        <f t="shared" si="10"/>
        <v>1074.3873346345695</v>
      </c>
      <c r="M99" s="135">
        <f t="shared" si="10"/>
        <v>204.53269904054306</v>
      </c>
    </row>
    <row r="100" spans="1:15" hidden="1" x14ac:dyDescent="0.3">
      <c r="A100" s="93" t="s">
        <v>89</v>
      </c>
      <c r="B100" s="93" t="s">
        <v>367</v>
      </c>
      <c r="C100" s="137">
        <f>AVERAGE(C4:C19)</f>
        <v>59.428571428571431</v>
      </c>
      <c r="D100" s="137">
        <f>AVERAGE(D4:D19)</f>
        <v>54.285714285714285</v>
      </c>
      <c r="E100" s="137">
        <f>AVERAGE(E4:E19)</f>
        <v>54.714285714285715</v>
      </c>
      <c r="F100" s="135">
        <f t="shared" ref="F100:M100" si="11">MEDIAN(F4:F20)</f>
        <v>1686.8540051679586</v>
      </c>
      <c r="G100" s="135">
        <f t="shared" si="11"/>
        <v>1492.051805917743</v>
      </c>
      <c r="H100" s="135">
        <f t="shared" si="11"/>
        <v>2706.2765055131467</v>
      </c>
      <c r="I100" s="135">
        <f t="shared" si="11"/>
        <v>803.61167533876846</v>
      </c>
      <c r="J100" s="136">
        <f t="shared" si="11"/>
        <v>0.79422348825605249</v>
      </c>
      <c r="K100" s="136">
        <f t="shared" si="11"/>
        <v>0.86755210072886124</v>
      </c>
      <c r="L100" s="135">
        <f t="shared" si="11"/>
        <v>1242.3290759128763</v>
      </c>
      <c r="M100" s="135">
        <f t="shared" si="11"/>
        <v>89.008486855723447</v>
      </c>
    </row>
    <row r="101" spans="1:15" hidden="1" x14ac:dyDescent="0.3">
      <c r="A101" s="93" t="s">
        <v>97</v>
      </c>
      <c r="B101" s="93" t="s">
        <v>363</v>
      </c>
      <c r="C101" s="137">
        <f>AVERAGE(C37:C50)</f>
        <v>63.642857142857146</v>
      </c>
      <c r="D101" s="137">
        <f>AVERAGE(D37:D50)</f>
        <v>57</v>
      </c>
      <c r="E101" s="137">
        <f>AVERAGE(E37:E50)</f>
        <v>57.642857142857146</v>
      </c>
      <c r="F101" s="135">
        <f t="shared" ref="F101:M101" si="12">MEDIAN(F37:F50)</f>
        <v>1707.6012211306347</v>
      </c>
      <c r="G101" s="135">
        <f t="shared" si="12"/>
        <v>1474.8729431305519</v>
      </c>
      <c r="H101" s="135">
        <f t="shared" si="12"/>
        <v>3025.3581724178944</v>
      </c>
      <c r="I101" s="135">
        <f t="shared" si="12"/>
        <v>746.85818838694365</v>
      </c>
      <c r="J101" s="136">
        <f t="shared" si="12"/>
        <v>0.76615339766475932</v>
      </c>
      <c r="K101" s="136">
        <f t="shared" si="12"/>
        <v>0.84304047622057465</v>
      </c>
      <c r="L101" s="135">
        <f t="shared" si="12"/>
        <v>922.35776281020264</v>
      </c>
      <c r="M101" s="135">
        <f t="shared" si="12"/>
        <v>274.31317135803374</v>
      </c>
    </row>
    <row r="102" spans="1:15" hidden="1" x14ac:dyDescent="0.3">
      <c r="A102" s="93" t="s">
        <v>87</v>
      </c>
      <c r="B102" s="93" t="s">
        <v>364</v>
      </c>
      <c r="C102" s="137">
        <f>AVERAGE(C51:C61)</f>
        <v>59.1</v>
      </c>
      <c r="D102" s="137">
        <f>AVERAGE(D51:D61)</f>
        <v>55.4</v>
      </c>
      <c r="E102" s="137">
        <f>AVERAGE(E51:E61)</f>
        <v>55.7</v>
      </c>
      <c r="F102" s="135">
        <f t="shared" ref="F102:M102" si="13">MEDIAN(F51:F61)</f>
        <v>1645.4829752367079</v>
      </c>
      <c r="G102" s="135">
        <f t="shared" si="13"/>
        <v>1519.1638680903225</v>
      </c>
      <c r="H102" s="135">
        <f t="shared" si="13"/>
        <v>2815.8075889638903</v>
      </c>
      <c r="I102" s="135">
        <f t="shared" si="13"/>
        <v>714.66144570417464</v>
      </c>
      <c r="J102" s="136">
        <f t="shared" si="13"/>
        <v>0.90046617219605096</v>
      </c>
      <c r="K102" s="136">
        <f t="shared" si="13"/>
        <v>0.92965861283358142</v>
      </c>
      <c r="L102" s="135">
        <f t="shared" si="13"/>
        <v>1153.40103342824</v>
      </c>
      <c r="M102" s="135">
        <f t="shared" si="13"/>
        <v>159.59512555195477</v>
      </c>
    </row>
    <row r="103" spans="1:15" hidden="1" x14ac:dyDescent="0.3">
      <c r="A103" s="93" t="s">
        <v>91</v>
      </c>
      <c r="B103" s="93" t="s">
        <v>365</v>
      </c>
      <c r="C103" s="137">
        <f>AVERAGE(C21:C36)</f>
        <v>62.4375</v>
      </c>
      <c r="D103" s="137">
        <f>AVERAGE(D21:D36)</f>
        <v>58</v>
      </c>
      <c r="E103" s="137">
        <f>AVERAGE(E21:E36)</f>
        <v>58.75</v>
      </c>
      <c r="F103" s="135">
        <f t="shared" ref="F103:M103" si="14">MEDIAN(F21:F36)</f>
        <v>1601.7378228869502</v>
      </c>
      <c r="G103" s="135">
        <f t="shared" si="14"/>
        <v>1362.4506724714297</v>
      </c>
      <c r="H103" s="135">
        <f t="shared" si="14"/>
        <v>2729.8437790099606</v>
      </c>
      <c r="I103" s="135">
        <f t="shared" si="14"/>
        <v>910.93482240073286</v>
      </c>
      <c r="J103" s="136">
        <f t="shared" si="14"/>
        <v>0.6699491088818379</v>
      </c>
      <c r="K103" s="136">
        <f t="shared" si="14"/>
        <v>0.79709190838228738</v>
      </c>
      <c r="L103" s="135">
        <f t="shared" si="14"/>
        <v>1021.1213861403753</v>
      </c>
      <c r="M103" s="135">
        <f t="shared" si="14"/>
        <v>262.23165063345834</v>
      </c>
    </row>
    <row r="104" spans="1:15" hidden="1" x14ac:dyDescent="0.3">
      <c r="A104" s="93" t="s">
        <v>84</v>
      </c>
      <c r="B104" s="93" t="s">
        <v>366</v>
      </c>
      <c r="C104" s="137">
        <f>AVERAGE(C64:C75,C77:C79,C81:C82)</f>
        <v>61.9375</v>
      </c>
      <c r="D104" s="137">
        <f>AVERAGE(D64:D75,D77:D79,D81:D82)</f>
        <v>58</v>
      </c>
      <c r="E104" s="137">
        <f>AVERAGE(E64:E75,E77:E79,E81:E82)</f>
        <v>59.9375</v>
      </c>
      <c r="F104" s="135">
        <f>AVERAGE(F64:F82)</f>
        <v>1687.3624441625634</v>
      </c>
      <c r="G104" s="135">
        <f t="shared" ref="G104:M104" si="15">MEDIAN(G64:G82)</f>
        <v>1447.741823332475</v>
      </c>
      <c r="H104" s="135">
        <f t="shared" si="15"/>
        <v>3061.8174371348737</v>
      </c>
      <c r="I104" s="135">
        <f t="shared" si="15"/>
        <v>850.98309468822174</v>
      </c>
      <c r="J104" s="136">
        <f t="shared" si="15"/>
        <v>0.86145289445064754</v>
      </c>
      <c r="K104" s="136">
        <f t="shared" si="15"/>
        <v>0.91458383266485177</v>
      </c>
      <c r="L104" s="135">
        <f t="shared" si="15"/>
        <v>893.43567933890017</v>
      </c>
      <c r="M104" s="135">
        <f t="shared" si="15"/>
        <v>167.84190356346164</v>
      </c>
    </row>
    <row r="105" spans="1:15" x14ac:dyDescent="0.3">
      <c r="C105" s="137"/>
      <c r="D105" s="137"/>
      <c r="E105" s="137"/>
      <c r="F105" s="135"/>
      <c r="G105" s="135"/>
      <c r="H105" s="135"/>
      <c r="I105" s="135"/>
      <c r="J105" s="136"/>
      <c r="K105" s="136"/>
      <c r="L105" s="135"/>
      <c r="M105" s="135"/>
    </row>
  </sheetData>
  <sortState ref="A110:E188">
    <sortCondition ref="A110:A188"/>
  </sortState>
  <printOptions heading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zoomScale="65" zoomScaleNormal="65" workbookViewId="0"/>
  </sheetViews>
  <sheetFormatPr defaultColWidth="9.109375" defaultRowHeight="14.4" x14ac:dyDescent="0.3"/>
  <cols>
    <col min="1" max="1" width="10.44140625" style="93" customWidth="1"/>
    <col min="2" max="2" width="22.33203125" style="93" customWidth="1"/>
    <col min="3" max="15" width="16.33203125" style="93" customWidth="1"/>
    <col min="16" max="16384" width="9.109375" style="93"/>
  </cols>
  <sheetData>
    <row r="1" spans="1:17" ht="22.8" x14ac:dyDescent="0.4">
      <c r="A1" s="219" t="s">
        <v>362</v>
      </c>
      <c r="B1" s="218"/>
      <c r="C1" s="190"/>
      <c r="D1" s="190"/>
      <c r="E1" s="190"/>
      <c r="F1" s="190"/>
      <c r="G1" s="190"/>
      <c r="H1" s="190"/>
      <c r="I1" s="190"/>
      <c r="J1" s="190"/>
      <c r="K1" s="190"/>
      <c r="L1" s="191"/>
      <c r="M1" s="190"/>
      <c r="N1" s="190"/>
      <c r="O1" s="191"/>
      <c r="P1" s="192"/>
      <c r="Q1" s="192"/>
    </row>
    <row r="2" spans="1:17" ht="70.2" x14ac:dyDescent="0.35">
      <c r="A2" s="155"/>
      <c r="B2" s="156"/>
      <c r="C2" s="157" t="s">
        <v>54</v>
      </c>
      <c r="D2" s="157" t="s">
        <v>55</v>
      </c>
      <c r="E2" s="157" t="s">
        <v>56</v>
      </c>
      <c r="F2" s="157" t="s">
        <v>57</v>
      </c>
      <c r="G2" s="157" t="s">
        <v>58</v>
      </c>
      <c r="H2" s="157" t="s">
        <v>59</v>
      </c>
      <c r="I2" s="157" t="s">
        <v>60</v>
      </c>
      <c r="J2" s="157" t="s">
        <v>61</v>
      </c>
      <c r="K2" s="157" t="s">
        <v>62</v>
      </c>
      <c r="L2" s="157" t="s">
        <v>63</v>
      </c>
      <c r="M2" s="157" t="s">
        <v>64</v>
      </c>
      <c r="N2" s="157" t="s">
        <v>65</v>
      </c>
      <c r="O2" s="157" t="s">
        <v>66</v>
      </c>
      <c r="P2" s="192"/>
      <c r="Q2" s="192"/>
    </row>
    <row r="3" spans="1:17" ht="122.4" x14ac:dyDescent="0.35">
      <c r="A3" s="143" t="s">
        <v>68</v>
      </c>
      <c r="B3" s="143" t="s">
        <v>69</v>
      </c>
      <c r="C3" s="170" t="s">
        <v>70</v>
      </c>
      <c r="D3" s="170" t="s">
        <v>71</v>
      </c>
      <c r="E3" s="170" t="s">
        <v>72</v>
      </c>
      <c r="F3" s="170" t="s">
        <v>73</v>
      </c>
      <c r="G3" s="170" t="s">
        <v>74</v>
      </c>
      <c r="H3" s="170" t="s">
        <v>75</v>
      </c>
      <c r="I3" s="170" t="s">
        <v>76</v>
      </c>
      <c r="J3" s="170" t="s">
        <v>77</v>
      </c>
      <c r="K3" s="170" t="s">
        <v>78</v>
      </c>
      <c r="L3" s="170" t="s">
        <v>79</v>
      </c>
      <c r="M3" s="170" t="s">
        <v>80</v>
      </c>
      <c r="N3" s="170" t="s">
        <v>359</v>
      </c>
      <c r="O3" s="170" t="s">
        <v>360</v>
      </c>
      <c r="P3" s="192"/>
      <c r="Q3" s="192"/>
    </row>
    <row r="4" spans="1:17" s="97" customFormat="1" ht="17.399999999999999" x14ac:dyDescent="0.3">
      <c r="A4" s="193" t="s">
        <v>84</v>
      </c>
      <c r="B4" s="194" t="s">
        <v>85</v>
      </c>
      <c r="C4" s="195">
        <v>61</v>
      </c>
      <c r="D4" s="195">
        <v>56</v>
      </c>
      <c r="E4" s="195">
        <v>57</v>
      </c>
      <c r="F4" s="196">
        <v>1640.6105415510795</v>
      </c>
      <c r="G4" s="196">
        <v>1418.4339388293743</v>
      </c>
      <c r="H4" s="196">
        <v>3257.0256905077795</v>
      </c>
      <c r="I4" s="196">
        <v>641.7802436376794</v>
      </c>
      <c r="J4" s="197">
        <v>0.77962085308056872</v>
      </c>
      <c r="K4" s="197">
        <v>0.84470882905447719</v>
      </c>
      <c r="L4" s="196">
        <v>1193.583403690749</v>
      </c>
      <c r="M4" s="196">
        <v>-75.986008925340727</v>
      </c>
      <c r="N4" s="196">
        <v>8291</v>
      </c>
      <c r="O4" s="196">
        <v>12026</v>
      </c>
      <c r="P4" s="198"/>
      <c r="Q4" s="198"/>
    </row>
    <row r="5" spans="1:17" s="97" customFormat="1" ht="17.399999999999999" x14ac:dyDescent="0.3">
      <c r="A5" s="193" t="s">
        <v>84</v>
      </c>
      <c r="B5" s="194" t="s">
        <v>86</v>
      </c>
      <c r="C5" s="199">
        <v>57</v>
      </c>
      <c r="D5" s="199">
        <v>55</v>
      </c>
      <c r="E5" s="199">
        <v>55</v>
      </c>
      <c r="F5" s="200">
        <v>1816.9086731763355</v>
      </c>
      <c r="G5" s="200">
        <v>1536.416132368149</v>
      </c>
      <c r="H5" s="200">
        <v>3878.230901780586</v>
      </c>
      <c r="I5" s="200">
        <v>861.43021252153937</v>
      </c>
      <c r="J5" s="201">
        <v>0.82689075630252096</v>
      </c>
      <c r="K5" s="201">
        <v>0.93149318257399405</v>
      </c>
      <c r="L5" s="200">
        <v>696.43882825962089</v>
      </c>
      <c r="M5" s="200">
        <v>290.92475588742104</v>
      </c>
      <c r="N5" s="200">
        <v>7041</v>
      </c>
      <c r="O5" s="200">
        <v>11199</v>
      </c>
      <c r="P5" s="198"/>
      <c r="Q5" s="198"/>
    </row>
    <row r="6" spans="1:17" s="97" customFormat="1" ht="17.399999999999999" x14ac:dyDescent="0.3">
      <c r="A6" s="193" t="s">
        <v>87</v>
      </c>
      <c r="B6" s="194" t="s">
        <v>88</v>
      </c>
      <c r="C6" s="199">
        <v>59</v>
      </c>
      <c r="D6" s="199">
        <v>52</v>
      </c>
      <c r="E6" s="199">
        <v>56</v>
      </c>
      <c r="F6" s="200">
        <v>1629.8777873884517</v>
      </c>
      <c r="G6" s="200">
        <v>1315.0551867024533</v>
      </c>
      <c r="H6" s="200">
        <v>2717.9173435159596</v>
      </c>
      <c r="I6" s="200">
        <v>1172.8169025969917</v>
      </c>
      <c r="J6" s="201">
        <v>0.55812021517811905</v>
      </c>
      <c r="K6" s="201">
        <v>0.60592774654649106</v>
      </c>
      <c r="L6" s="200">
        <v>647.13824602856482</v>
      </c>
      <c r="M6" s="200">
        <v>117.67684226071179</v>
      </c>
      <c r="N6" s="200">
        <v>47401</v>
      </c>
      <c r="O6" s="200">
        <v>96355</v>
      </c>
      <c r="P6" s="198"/>
      <c r="Q6" s="198"/>
    </row>
    <row r="7" spans="1:17" s="97" customFormat="1" ht="17.399999999999999" x14ac:dyDescent="0.3">
      <c r="A7" s="193" t="s">
        <v>89</v>
      </c>
      <c r="B7" s="194" t="s">
        <v>90</v>
      </c>
      <c r="C7" s="199"/>
      <c r="D7" s="199"/>
      <c r="E7" s="199"/>
      <c r="F7" s="200">
        <v>1390.4789936668408</v>
      </c>
      <c r="G7" s="200">
        <v>1325.859908304355</v>
      </c>
      <c r="H7" s="200">
        <v>2170.5111072376194</v>
      </c>
      <c r="I7" s="200">
        <v>391.01723800670118</v>
      </c>
      <c r="J7" s="201">
        <v>0.79417657384402429</v>
      </c>
      <c r="K7" s="201">
        <v>0.64929696275772009</v>
      </c>
      <c r="L7" s="200">
        <v>1034.4000420273856</v>
      </c>
      <c r="M7" s="200">
        <v>85.347827552146882</v>
      </c>
      <c r="N7" s="200">
        <v>51677</v>
      </c>
      <c r="O7" s="200">
        <v>122779</v>
      </c>
      <c r="P7" s="198"/>
      <c r="Q7" s="198"/>
    </row>
    <row r="8" spans="1:17" s="97" customFormat="1" ht="17.399999999999999" x14ac:dyDescent="0.3">
      <c r="A8" s="193" t="s">
        <v>91</v>
      </c>
      <c r="B8" s="194" t="s">
        <v>92</v>
      </c>
      <c r="C8" s="199">
        <v>59</v>
      </c>
      <c r="D8" s="199">
        <v>47</v>
      </c>
      <c r="E8" s="199">
        <v>55</v>
      </c>
      <c r="F8" s="200">
        <v>1388.339009776096</v>
      </c>
      <c r="G8" s="200">
        <v>1308.8960477484027</v>
      </c>
      <c r="H8" s="200">
        <v>2129.5420302042817</v>
      </c>
      <c r="I8" s="200">
        <v>582.81649672378148</v>
      </c>
      <c r="J8" s="201">
        <v>0.36425198253586383</v>
      </c>
      <c r="K8" s="201">
        <v>1.1717905194689477</v>
      </c>
      <c r="L8" s="200">
        <v>645.74792389361926</v>
      </c>
      <c r="M8" s="200">
        <v>230.31640912435614</v>
      </c>
      <c r="N8" s="200">
        <v>29062</v>
      </c>
      <c r="O8" s="200">
        <v>30599</v>
      </c>
      <c r="P8" s="198"/>
      <c r="Q8" s="198"/>
    </row>
    <row r="9" spans="1:17" s="97" customFormat="1" ht="17.399999999999999" x14ac:dyDescent="0.3">
      <c r="A9" s="193" t="s">
        <v>91</v>
      </c>
      <c r="B9" s="194" t="s">
        <v>93</v>
      </c>
      <c r="C9" s="199">
        <v>41</v>
      </c>
      <c r="D9" s="199">
        <v>44</v>
      </c>
      <c r="E9" s="199">
        <v>45</v>
      </c>
      <c r="F9" s="200">
        <v>1756.8407166262393</v>
      </c>
      <c r="G9" s="200">
        <v>1531.2056364687944</v>
      </c>
      <c r="H9" s="200">
        <v>3034.7248819098686</v>
      </c>
      <c r="I9" s="200">
        <v>634.8355249159539</v>
      </c>
      <c r="J9" s="201">
        <v>1.1791128579449748</v>
      </c>
      <c r="K9" s="201">
        <v>1.1051070840197694</v>
      </c>
      <c r="L9" s="200">
        <v>1132.1758372696711</v>
      </c>
      <c r="M9" s="200">
        <v>501.76603259713181</v>
      </c>
      <c r="N9" s="200">
        <v>23499</v>
      </c>
      <c r="O9" s="200">
        <v>44516</v>
      </c>
      <c r="P9" s="198"/>
      <c r="Q9" s="198"/>
    </row>
    <row r="10" spans="1:17" s="97" customFormat="1" ht="17.399999999999999" x14ac:dyDescent="0.3">
      <c r="A10" s="193" t="s">
        <v>89</v>
      </c>
      <c r="B10" s="194" t="s">
        <v>94</v>
      </c>
      <c r="C10" s="199">
        <v>62</v>
      </c>
      <c r="D10" s="199">
        <v>54</v>
      </c>
      <c r="E10" s="199">
        <v>54</v>
      </c>
      <c r="F10" s="200">
        <v>1707.4698905770672</v>
      </c>
      <c r="G10" s="200">
        <v>1717.2193301783764</v>
      </c>
      <c r="H10" s="200">
        <v>2210.1700765718979</v>
      </c>
      <c r="I10" s="200">
        <v>500.0120775864151</v>
      </c>
      <c r="J10" s="201">
        <v>1.0389339126075696</v>
      </c>
      <c r="K10" s="201">
        <v>1.016851947956235</v>
      </c>
      <c r="L10" s="200">
        <v>836.08299717384477</v>
      </c>
      <c r="M10" s="200">
        <v>359.66523345974542</v>
      </c>
      <c r="N10" s="200">
        <v>41948</v>
      </c>
      <c r="O10" s="200">
        <v>96604</v>
      </c>
      <c r="P10" s="198"/>
      <c r="Q10" s="198"/>
    </row>
    <row r="11" spans="1:17" s="97" customFormat="1" ht="17.399999999999999" x14ac:dyDescent="0.3">
      <c r="A11" s="193" t="s">
        <v>84</v>
      </c>
      <c r="B11" s="194" t="s">
        <v>95</v>
      </c>
      <c r="C11" s="199">
        <v>48</v>
      </c>
      <c r="D11" s="199">
        <v>47</v>
      </c>
      <c r="E11" s="199">
        <v>48</v>
      </c>
      <c r="F11" s="200">
        <v>1735.5787843592723</v>
      </c>
      <c r="G11" s="200">
        <v>1449.5131494547786</v>
      </c>
      <c r="H11" s="200">
        <v>3170.4736094979999</v>
      </c>
      <c r="I11" s="200">
        <v>842.17318363659831</v>
      </c>
      <c r="J11" s="201">
        <v>1.0327639316718007</v>
      </c>
      <c r="K11" s="201">
        <v>1.0208759728796633</v>
      </c>
      <c r="L11" s="200">
        <v>1788.8759839979352</v>
      </c>
      <c r="M11" s="200">
        <v>249.19344431539554</v>
      </c>
      <c r="N11" s="200">
        <v>7801</v>
      </c>
      <c r="O11" s="200">
        <v>13688</v>
      </c>
      <c r="P11" s="198"/>
      <c r="Q11" s="198"/>
    </row>
    <row r="12" spans="1:17" s="97" customFormat="1" ht="17.399999999999999" x14ac:dyDescent="0.3">
      <c r="A12" s="193" t="s">
        <v>89</v>
      </c>
      <c r="B12" s="194" t="s">
        <v>96</v>
      </c>
      <c r="C12" s="199">
        <v>72</v>
      </c>
      <c r="D12" s="199">
        <v>62</v>
      </c>
      <c r="E12" s="199">
        <v>62</v>
      </c>
      <c r="F12" s="200">
        <v>1879.3900378433482</v>
      </c>
      <c r="G12" s="200">
        <v>1879.7223079390783</v>
      </c>
      <c r="H12" s="200">
        <v>2265.2246163298933</v>
      </c>
      <c r="I12" s="200">
        <v>1014.3553364706539</v>
      </c>
      <c r="J12" s="201">
        <v>1.0542153484071615</v>
      </c>
      <c r="K12" s="201">
        <v>1.0319956347041024</v>
      </c>
      <c r="L12" s="200">
        <v>1398.1231933641479</v>
      </c>
      <c r="M12" s="200">
        <v>326.68165505299464</v>
      </c>
      <c r="N12" s="200">
        <v>72259</v>
      </c>
      <c r="O12" s="200">
        <v>167379</v>
      </c>
      <c r="P12" s="198"/>
      <c r="Q12" s="198"/>
    </row>
    <row r="13" spans="1:17" s="97" customFormat="1" ht="17.399999999999999" x14ac:dyDescent="0.3">
      <c r="A13" s="193" t="s">
        <v>97</v>
      </c>
      <c r="B13" s="194" t="s">
        <v>98</v>
      </c>
      <c r="C13" s="199">
        <v>62</v>
      </c>
      <c r="D13" s="199">
        <v>56</v>
      </c>
      <c r="E13" s="199">
        <v>57</v>
      </c>
      <c r="F13" s="200">
        <v>1540.345452342814</v>
      </c>
      <c r="G13" s="200">
        <v>1306.002869375114</v>
      </c>
      <c r="H13" s="200">
        <v>2151.2286279630102</v>
      </c>
      <c r="I13" s="200">
        <v>692.15511973186528</v>
      </c>
      <c r="J13" s="201">
        <v>0.73590879747481852</v>
      </c>
      <c r="K13" s="201">
        <v>0.88362539660121675</v>
      </c>
      <c r="L13" s="200">
        <v>806.40426161984624</v>
      </c>
      <c r="M13" s="200">
        <v>171.94792101331251</v>
      </c>
      <c r="N13" s="200">
        <v>74928</v>
      </c>
      <c r="O13" s="200">
        <v>193708</v>
      </c>
      <c r="P13" s="198"/>
      <c r="Q13" s="198"/>
    </row>
    <row r="14" spans="1:17" s="97" customFormat="1" ht="17.399999999999999" x14ac:dyDescent="0.3">
      <c r="A14" s="193" t="s">
        <v>84</v>
      </c>
      <c r="B14" s="194" t="s">
        <v>99</v>
      </c>
      <c r="C14" s="199">
        <v>54</v>
      </c>
      <c r="D14" s="199">
        <v>55</v>
      </c>
      <c r="E14" s="199">
        <v>57</v>
      </c>
      <c r="F14" s="200">
        <v>1590.3595034660648</v>
      </c>
      <c r="G14" s="200">
        <v>1117.4920415224913</v>
      </c>
      <c r="H14" s="200">
        <v>3844.4301144607448</v>
      </c>
      <c r="I14" s="200">
        <v>1644.5213606319523</v>
      </c>
      <c r="J14" s="201">
        <v>2.1842713955281416</v>
      </c>
      <c r="K14" s="201">
        <v>1.7208209474822185</v>
      </c>
      <c r="L14" s="200">
        <v>1218.0694825084636</v>
      </c>
      <c r="M14" s="200">
        <v>491.21392874415608</v>
      </c>
      <c r="N14" s="200">
        <v>6229</v>
      </c>
      <c r="O14" s="200">
        <v>6281</v>
      </c>
      <c r="P14" s="198"/>
      <c r="Q14" s="198"/>
    </row>
    <row r="15" spans="1:17" s="97" customFormat="1" ht="17.399999999999999" x14ac:dyDescent="0.3">
      <c r="A15" s="193" t="s">
        <v>91</v>
      </c>
      <c r="B15" s="194" t="s">
        <v>100</v>
      </c>
      <c r="C15" s="199">
        <v>52</v>
      </c>
      <c r="D15" s="199">
        <v>50</v>
      </c>
      <c r="E15" s="199">
        <v>53</v>
      </c>
      <c r="F15" s="200">
        <v>1578.4578747448597</v>
      </c>
      <c r="G15" s="200">
        <v>1377.9498728268957</v>
      </c>
      <c r="H15" s="200">
        <v>3619.4553691442225</v>
      </c>
      <c r="I15" s="200">
        <v>1206.5684273410664</v>
      </c>
      <c r="J15" s="201">
        <v>1.2713958958422864</v>
      </c>
      <c r="K15" s="201">
        <v>1.5485740665288772</v>
      </c>
      <c r="L15" s="200">
        <v>1194.6532583262806</v>
      </c>
      <c r="M15" s="200">
        <v>425.29994523821375</v>
      </c>
      <c r="N15" s="200">
        <v>20087</v>
      </c>
      <c r="O15" s="200">
        <v>36346</v>
      </c>
      <c r="P15" s="198"/>
      <c r="Q15" s="198"/>
    </row>
    <row r="16" spans="1:17" s="97" customFormat="1" ht="17.399999999999999" x14ac:dyDescent="0.3">
      <c r="A16" s="193" t="s">
        <v>97</v>
      </c>
      <c r="B16" s="194" t="s">
        <v>101</v>
      </c>
      <c r="C16" s="199">
        <v>61</v>
      </c>
      <c r="D16" s="199">
        <v>56</v>
      </c>
      <c r="E16" s="199">
        <v>55</v>
      </c>
      <c r="F16" s="200">
        <v>1750.5421686746988</v>
      </c>
      <c r="G16" s="200">
        <v>1534</v>
      </c>
      <c r="H16" s="200">
        <v>2879.3373493975905</v>
      </c>
      <c r="I16" s="200">
        <v>680.39156626506019</v>
      </c>
      <c r="J16" s="201">
        <v>0.70323943844548431</v>
      </c>
      <c r="K16" s="201">
        <v>0.81627879390073765</v>
      </c>
      <c r="L16" s="200">
        <v>2123.4337349397592</v>
      </c>
      <c r="M16" s="200">
        <v>1039.1566265060242</v>
      </c>
      <c r="N16" s="200">
        <v>34882</v>
      </c>
      <c r="O16" s="200">
        <v>79655</v>
      </c>
      <c r="P16" s="198"/>
      <c r="Q16" s="198"/>
    </row>
    <row r="17" spans="1:17" s="97" customFormat="1" ht="17.399999999999999" x14ac:dyDescent="0.3">
      <c r="A17" s="193" t="s">
        <v>97</v>
      </c>
      <c r="B17" s="194" t="s">
        <v>102</v>
      </c>
      <c r="C17" s="199">
        <v>55</v>
      </c>
      <c r="D17" s="199">
        <v>55</v>
      </c>
      <c r="E17" s="199">
        <v>56</v>
      </c>
      <c r="F17" s="200">
        <v>1507.7097824775844</v>
      </c>
      <c r="G17" s="200">
        <v>1420.6850002129745</v>
      </c>
      <c r="H17" s="200">
        <v>2119.5368099392867</v>
      </c>
      <c r="I17" s="200">
        <v>527.16014635519275</v>
      </c>
      <c r="J17" s="201">
        <v>0.41023736227834984</v>
      </c>
      <c r="K17" s="201">
        <v>0.57798646848750213</v>
      </c>
      <c r="L17" s="200">
        <v>1038.3378231675445</v>
      </c>
      <c r="M17" s="200">
        <v>1180.712476378111</v>
      </c>
      <c r="N17" s="200">
        <v>99484</v>
      </c>
      <c r="O17" s="200">
        <v>266743</v>
      </c>
      <c r="P17" s="198"/>
      <c r="Q17" s="198"/>
    </row>
    <row r="18" spans="1:17" s="97" customFormat="1" ht="17.399999999999999" x14ac:dyDescent="0.3">
      <c r="A18" s="193" t="s">
        <v>84</v>
      </c>
      <c r="B18" s="194" t="s">
        <v>103</v>
      </c>
      <c r="C18" s="199">
        <v>64</v>
      </c>
      <c r="D18" s="199">
        <v>64</v>
      </c>
      <c r="E18" s="199">
        <v>64</v>
      </c>
      <c r="F18" s="200">
        <v>1327.0685152947028</v>
      </c>
      <c r="G18" s="200">
        <v>1201.5167243998785</v>
      </c>
      <c r="H18" s="200">
        <v>3515.7694143247945</v>
      </c>
      <c r="I18" s="200">
        <v>1838.5600596866452</v>
      </c>
      <c r="J18" s="201">
        <v>1.8136257941764924</v>
      </c>
      <c r="K18" s="201">
        <v>2.290251666224445</v>
      </c>
      <c r="L18" s="200">
        <v>1549.7896878885849</v>
      </c>
      <c r="M18" s="200">
        <v>1112.2703307634918</v>
      </c>
      <c r="N18" s="200">
        <v>8173</v>
      </c>
      <c r="O18" s="200">
        <v>12414</v>
      </c>
      <c r="P18" s="198"/>
      <c r="Q18" s="198"/>
    </row>
    <row r="19" spans="1:17" s="97" customFormat="1" ht="17.399999999999999" x14ac:dyDescent="0.3">
      <c r="A19" s="193" t="s">
        <v>91</v>
      </c>
      <c r="B19" s="194" t="s">
        <v>104</v>
      </c>
      <c r="C19" s="199">
        <v>57</v>
      </c>
      <c r="D19" s="199">
        <v>56</v>
      </c>
      <c r="E19" s="199">
        <v>59</v>
      </c>
      <c r="F19" s="200">
        <v>1572.5490434665044</v>
      </c>
      <c r="G19" s="200">
        <v>1219.6933523945675</v>
      </c>
      <c r="H19" s="200">
        <v>2895.4268234976003</v>
      </c>
      <c r="I19" s="200">
        <v>792.6419252349084</v>
      </c>
      <c r="J19" s="201">
        <v>0.92988769390587767</v>
      </c>
      <c r="K19" s="201">
        <v>1.148081054745687</v>
      </c>
      <c r="L19" s="200">
        <v>1011.3983640911242</v>
      </c>
      <c r="M19" s="200">
        <v>380.01500980193327</v>
      </c>
      <c r="N19" s="200">
        <v>14793</v>
      </c>
      <c r="O19" s="200">
        <v>20376</v>
      </c>
      <c r="P19" s="198"/>
      <c r="Q19" s="198"/>
    </row>
    <row r="20" spans="1:17" s="97" customFormat="1" ht="17.399999999999999" x14ac:dyDescent="0.3">
      <c r="A20" s="193" t="s">
        <v>91</v>
      </c>
      <c r="B20" s="194" t="s">
        <v>105</v>
      </c>
      <c r="C20" s="199"/>
      <c r="D20" s="199"/>
      <c r="E20" s="199">
        <v>67</v>
      </c>
      <c r="F20" s="200">
        <v>1772.8256890385021</v>
      </c>
      <c r="G20" s="200">
        <v>995.22263702698115</v>
      </c>
      <c r="H20" s="200">
        <v>4058.0685882600465</v>
      </c>
      <c r="I20" s="200">
        <v>1170.9446665264045</v>
      </c>
      <c r="J20" s="201">
        <v>0.60330505390711409</v>
      </c>
      <c r="K20" s="201">
        <v>0.81116062000334532</v>
      </c>
      <c r="L20" s="200">
        <v>1292.9728592467916</v>
      </c>
      <c r="M20" s="200">
        <v>143.59351988217966</v>
      </c>
      <c r="N20" s="200">
        <v>9506</v>
      </c>
      <c r="O20" s="200">
        <v>16387</v>
      </c>
      <c r="P20" s="198"/>
      <c r="Q20" s="198"/>
    </row>
    <row r="21" spans="1:17" s="97" customFormat="1" ht="17.399999999999999" x14ac:dyDescent="0.3">
      <c r="A21" s="193" t="s">
        <v>89</v>
      </c>
      <c r="B21" s="194" t="s">
        <v>106</v>
      </c>
      <c r="C21" s="199">
        <v>58</v>
      </c>
      <c r="D21" s="199">
        <v>53</v>
      </c>
      <c r="E21" s="199">
        <v>55</v>
      </c>
      <c r="F21" s="200">
        <v>1462.5282686339037</v>
      </c>
      <c r="G21" s="200">
        <v>1239.0254131985225</v>
      </c>
      <c r="H21" s="200">
        <v>2085.6247641031241</v>
      </c>
      <c r="I21" s="200">
        <v>421.11333967590497</v>
      </c>
      <c r="J21" s="201">
        <v>0.66604356130169695</v>
      </c>
      <c r="K21" s="201">
        <v>0.75984511627029816</v>
      </c>
      <c r="L21" s="200">
        <v>414.15184740396461</v>
      </c>
      <c r="M21" s="200">
        <v>194.44323658312149</v>
      </c>
      <c r="N21" s="200">
        <v>64862</v>
      </c>
      <c r="O21" s="200">
        <v>144072</v>
      </c>
      <c r="P21" s="198"/>
      <c r="Q21" s="198"/>
    </row>
    <row r="22" spans="1:17" s="97" customFormat="1" ht="17.399999999999999" x14ac:dyDescent="0.3">
      <c r="A22" s="193" t="s">
        <v>91</v>
      </c>
      <c r="B22" s="194" t="s">
        <v>107</v>
      </c>
      <c r="C22" s="199">
        <v>60</v>
      </c>
      <c r="D22" s="199">
        <v>54</v>
      </c>
      <c r="E22" s="199">
        <v>54</v>
      </c>
      <c r="F22" s="200">
        <v>1382.991376746952</v>
      </c>
      <c r="G22" s="200">
        <v>1278.9539716145221</v>
      </c>
      <c r="H22" s="200">
        <v>2559.288994614597</v>
      </c>
      <c r="I22" s="200">
        <v>863.08520831268379</v>
      </c>
      <c r="J22" s="201">
        <v>1.054581939799331</v>
      </c>
      <c r="K22" s="201">
        <v>0.92370456712938431</v>
      </c>
      <c r="L22" s="200">
        <v>1065.8142531469919</v>
      </c>
      <c r="M22" s="200">
        <v>532.29589982489176</v>
      </c>
      <c r="N22" s="200">
        <v>30033</v>
      </c>
      <c r="O22" s="200">
        <v>42997</v>
      </c>
      <c r="P22" s="198"/>
      <c r="Q22" s="198"/>
    </row>
    <row r="23" spans="1:17" s="97" customFormat="1" ht="17.399999999999999" x14ac:dyDescent="0.3">
      <c r="A23" s="193" t="s">
        <v>97</v>
      </c>
      <c r="B23" s="194" t="s">
        <v>108</v>
      </c>
      <c r="C23" s="199">
        <v>66</v>
      </c>
      <c r="D23" s="199">
        <v>57</v>
      </c>
      <c r="E23" s="199">
        <v>67</v>
      </c>
      <c r="F23" s="200">
        <v>1515.7696429182786</v>
      </c>
      <c r="G23" s="200">
        <v>1391.8738371544484</v>
      </c>
      <c r="H23" s="200">
        <v>2047.5709541579649</v>
      </c>
      <c r="I23" s="200">
        <v>590.52004519155059</v>
      </c>
      <c r="J23" s="201">
        <v>0.53436414587222303</v>
      </c>
      <c r="K23" s="201">
        <v>0.643932783035703</v>
      </c>
      <c r="L23" s="200">
        <v>506.14536615426749</v>
      </c>
      <c r="M23" s="200">
        <v>338.69697695915642</v>
      </c>
      <c r="N23" s="200">
        <v>58418</v>
      </c>
      <c r="O23" s="200">
        <v>131569</v>
      </c>
      <c r="P23" s="198"/>
      <c r="Q23" s="198"/>
    </row>
    <row r="24" spans="1:17" s="97" customFormat="1" ht="17.399999999999999" x14ac:dyDescent="0.3">
      <c r="A24" s="193" t="s">
        <v>84</v>
      </c>
      <c r="B24" s="194" t="s">
        <v>109</v>
      </c>
      <c r="C24" s="199">
        <v>67</v>
      </c>
      <c r="D24" s="199">
        <v>64</v>
      </c>
      <c r="E24" s="199">
        <v>64</v>
      </c>
      <c r="F24" s="200">
        <v>1486.8749435665914</v>
      </c>
      <c r="G24" s="200">
        <v>1353.9141965678627</v>
      </c>
      <c r="H24" s="200">
        <v>3314.9161775771258</v>
      </c>
      <c r="I24" s="200">
        <v>1625.7602708803611</v>
      </c>
      <c r="J24" s="201">
        <v>2.3636332596963565</v>
      </c>
      <c r="K24" s="201">
        <v>1.7036544675502534</v>
      </c>
      <c r="L24" s="200">
        <v>1001.6159518434913</v>
      </c>
      <c r="M24" s="200">
        <v>921.5032355154251</v>
      </c>
      <c r="N24" s="200">
        <v>6656</v>
      </c>
      <c r="O24" s="200">
        <v>10138</v>
      </c>
      <c r="P24" s="198"/>
      <c r="Q24" s="198"/>
    </row>
    <row r="25" spans="1:17" s="97" customFormat="1" ht="17.399999999999999" x14ac:dyDescent="0.3">
      <c r="A25" s="193" t="s">
        <v>89</v>
      </c>
      <c r="B25" s="202" t="s">
        <v>110</v>
      </c>
      <c r="C25" s="199">
        <v>66</v>
      </c>
      <c r="D25" s="199">
        <v>54</v>
      </c>
      <c r="E25" s="199">
        <v>58</v>
      </c>
      <c r="F25" s="200">
        <v>1383.0782194328219</v>
      </c>
      <c r="G25" s="200">
        <v>1331.9746788797643</v>
      </c>
      <c r="H25" s="200">
        <v>2022.4744803081624</v>
      </c>
      <c r="I25" s="200">
        <v>602.05010958358241</v>
      </c>
      <c r="J25" s="201">
        <v>0.84925293534129931</v>
      </c>
      <c r="K25" s="201">
        <v>0.8877759363923079</v>
      </c>
      <c r="L25" s="200">
        <v>793.84606827389257</v>
      </c>
      <c r="M25" s="200">
        <v>161.51451152287973</v>
      </c>
      <c r="N25" s="200">
        <v>61056</v>
      </c>
      <c r="O25" s="200">
        <v>138189</v>
      </c>
      <c r="P25" s="198"/>
      <c r="Q25" s="198"/>
    </row>
    <row r="26" spans="1:17" s="97" customFormat="1" ht="17.399999999999999" x14ac:dyDescent="0.3">
      <c r="A26" s="193" t="s">
        <v>91</v>
      </c>
      <c r="B26" s="194" t="s">
        <v>111</v>
      </c>
      <c r="C26" s="199">
        <v>51</v>
      </c>
      <c r="D26" s="199">
        <v>47</v>
      </c>
      <c r="E26" s="199">
        <v>50</v>
      </c>
      <c r="F26" s="200">
        <v>1608.7252313652343</v>
      </c>
      <c r="G26" s="200">
        <v>982.83913747722215</v>
      </c>
      <c r="H26" s="200">
        <v>4176.1966179421033</v>
      </c>
      <c r="I26" s="200">
        <v>1029.8796216680998</v>
      </c>
      <c r="J26" s="201">
        <v>0.58973986880118046</v>
      </c>
      <c r="K26" s="201">
        <v>0.73026428799003862</v>
      </c>
      <c r="L26" s="200">
        <v>2207.9392376038982</v>
      </c>
      <c r="M26" s="200">
        <v>-1287.1883061049011</v>
      </c>
      <c r="N26" s="200">
        <v>13939</v>
      </c>
      <c r="O26" s="200">
        <v>19627</v>
      </c>
      <c r="P26" s="198"/>
      <c r="Q26" s="198"/>
    </row>
    <row r="27" spans="1:17" s="97" customFormat="1" ht="17.399999999999999" x14ac:dyDescent="0.3">
      <c r="A27" s="193" t="s">
        <v>84</v>
      </c>
      <c r="B27" s="194" t="s">
        <v>112</v>
      </c>
      <c r="C27" s="199">
        <v>62</v>
      </c>
      <c r="D27" s="199">
        <v>56</v>
      </c>
      <c r="E27" s="199">
        <v>60</v>
      </c>
      <c r="F27" s="200">
        <v>1539.4518858307849</v>
      </c>
      <c r="G27" s="200">
        <v>1460.7498103666246</v>
      </c>
      <c r="H27" s="200">
        <v>2829.5492354740063</v>
      </c>
      <c r="I27" s="200">
        <v>766.87278287461777</v>
      </c>
      <c r="J27" s="201">
        <v>0.72293479891902546</v>
      </c>
      <c r="K27" s="201">
        <v>0.84123438676294393</v>
      </c>
      <c r="L27" s="200">
        <v>917.94087665647294</v>
      </c>
      <c r="M27" s="200">
        <v>1081.183384301733</v>
      </c>
      <c r="N27" s="200">
        <v>10162</v>
      </c>
      <c r="O27" s="200">
        <v>19342</v>
      </c>
      <c r="P27" s="198"/>
      <c r="Q27" s="198"/>
    </row>
    <row r="28" spans="1:17" s="97" customFormat="1" ht="17.399999999999999" x14ac:dyDescent="0.3">
      <c r="A28" s="193" t="s">
        <v>87</v>
      </c>
      <c r="B28" s="194" t="s">
        <v>113</v>
      </c>
      <c r="C28" s="199">
        <v>63</v>
      </c>
      <c r="D28" s="199">
        <v>57</v>
      </c>
      <c r="E28" s="199">
        <v>57</v>
      </c>
      <c r="F28" s="200">
        <v>1529.4365334558261</v>
      </c>
      <c r="G28" s="200">
        <v>1371.3144947088831</v>
      </c>
      <c r="H28" s="200">
        <v>2697.194150972286</v>
      </c>
      <c r="I28" s="200">
        <v>841.02740774766494</v>
      </c>
      <c r="J28" s="201">
        <v>1.227657256512118</v>
      </c>
      <c r="K28" s="201">
        <v>1.6258174845955631</v>
      </c>
      <c r="L28" s="200">
        <v>1066.0120961567907</v>
      </c>
      <c r="M28" s="200">
        <v>550.52824988516306</v>
      </c>
      <c r="N28" s="200">
        <v>53849</v>
      </c>
      <c r="O28" s="200">
        <v>102848</v>
      </c>
      <c r="P28" s="198"/>
      <c r="Q28" s="198"/>
    </row>
    <row r="29" spans="1:17" s="97" customFormat="1" ht="34.799999999999997" x14ac:dyDescent="0.3">
      <c r="A29" s="193" t="s">
        <v>97</v>
      </c>
      <c r="B29" s="194" t="s">
        <v>114</v>
      </c>
      <c r="C29" s="199"/>
      <c r="D29" s="199"/>
      <c r="E29" s="199"/>
      <c r="F29" s="200">
        <v>1601.1554699860405</v>
      </c>
      <c r="G29" s="200">
        <v>1041.5207560084002</v>
      </c>
      <c r="H29" s="200">
        <v>2479.842411569663</v>
      </c>
      <c r="I29" s="200">
        <v>787.79166389682905</v>
      </c>
      <c r="J29" s="201">
        <v>0.46678724363308544</v>
      </c>
      <c r="K29" s="201">
        <v>0.5559407389184845</v>
      </c>
      <c r="L29" s="200">
        <v>1888.0320273549157</v>
      </c>
      <c r="M29" s="200">
        <v>608.13719041196453</v>
      </c>
      <c r="N29" s="200">
        <v>60172</v>
      </c>
      <c r="O29" s="200">
        <v>144559</v>
      </c>
      <c r="P29" s="198"/>
      <c r="Q29" s="198"/>
    </row>
    <row r="30" spans="1:17" s="97" customFormat="1" ht="17.399999999999999" x14ac:dyDescent="0.3">
      <c r="A30" s="193" t="s">
        <v>87</v>
      </c>
      <c r="B30" s="194" t="s">
        <v>115</v>
      </c>
      <c r="C30" s="199">
        <v>65</v>
      </c>
      <c r="D30" s="199">
        <v>57</v>
      </c>
      <c r="E30" s="199">
        <v>58</v>
      </c>
      <c r="F30" s="200">
        <v>1487.6591727160917</v>
      </c>
      <c r="G30" s="200">
        <v>1244.3797165335416</v>
      </c>
      <c r="H30" s="200">
        <v>2466.9909466695026</v>
      </c>
      <c r="I30" s="200">
        <v>555.00118738267201</v>
      </c>
      <c r="J30" s="201">
        <v>0.53717585777375154</v>
      </c>
      <c r="K30" s="201">
        <v>0.723349309380387</v>
      </c>
      <c r="L30" s="200">
        <v>920.24006584240362</v>
      </c>
      <c r="M30" s="200">
        <v>547.31498007157586</v>
      </c>
      <c r="N30" s="200">
        <v>110328</v>
      </c>
      <c r="O30" s="200">
        <v>217188</v>
      </c>
      <c r="P30" s="198"/>
      <c r="Q30" s="198"/>
    </row>
    <row r="31" spans="1:17" s="97" customFormat="1" ht="34.799999999999997" x14ac:dyDescent="0.3">
      <c r="A31" s="193" t="s">
        <v>87</v>
      </c>
      <c r="B31" s="194" t="s">
        <v>116</v>
      </c>
      <c r="C31" s="199">
        <v>51</v>
      </c>
      <c r="D31" s="199">
        <v>54</v>
      </c>
      <c r="E31" s="199">
        <v>55</v>
      </c>
      <c r="F31" s="200">
        <v>1932.2666392628371</v>
      </c>
      <c r="G31" s="200">
        <v>1408.5721476510066</v>
      </c>
      <c r="H31" s="200">
        <v>3284.2310078047781</v>
      </c>
      <c r="I31" s="200">
        <v>763.69486384240486</v>
      </c>
      <c r="J31" s="201">
        <v>0.94580354395588129</v>
      </c>
      <c r="K31" s="201">
        <v>0.97156031799861786</v>
      </c>
      <c r="L31" s="200">
        <v>1201.9829589993524</v>
      </c>
      <c r="M31" s="200">
        <v>479.11880985651476</v>
      </c>
      <c r="N31" s="200">
        <v>29509</v>
      </c>
      <c r="O31" s="200">
        <v>61883</v>
      </c>
      <c r="P31" s="198"/>
      <c r="Q31" s="198"/>
    </row>
    <row r="32" spans="1:17" s="97" customFormat="1" ht="17.399999999999999" x14ac:dyDescent="0.3">
      <c r="A32" s="193" t="s">
        <v>84</v>
      </c>
      <c r="B32" s="194" t="s">
        <v>117</v>
      </c>
      <c r="C32" s="199">
        <v>49</v>
      </c>
      <c r="D32" s="199">
        <v>49</v>
      </c>
      <c r="E32" s="199">
        <v>52</v>
      </c>
      <c r="F32" s="200">
        <v>1479.1546043368066</v>
      </c>
      <c r="G32" s="200">
        <v>1352.6759152659452</v>
      </c>
      <c r="H32" s="200">
        <v>2789.2149629212427</v>
      </c>
      <c r="I32" s="200">
        <v>1615.4236365343095</v>
      </c>
      <c r="J32" s="201">
        <v>2.2626434958102086</v>
      </c>
      <c r="K32" s="201">
        <v>1.5582074276728499</v>
      </c>
      <c r="L32" s="200">
        <v>1075.5994555524264</v>
      </c>
      <c r="M32" s="200">
        <v>1432.2664038299072</v>
      </c>
      <c r="N32" s="200">
        <v>10653</v>
      </c>
      <c r="O32" s="200">
        <v>14476</v>
      </c>
      <c r="P32" s="198"/>
      <c r="Q32" s="198"/>
    </row>
    <row r="33" spans="1:17" s="97" customFormat="1" ht="17.399999999999999" x14ac:dyDescent="0.3">
      <c r="A33" s="193" t="s">
        <v>84</v>
      </c>
      <c r="B33" s="194" t="s">
        <v>118</v>
      </c>
      <c r="C33" s="199">
        <v>59</v>
      </c>
      <c r="D33" s="199">
        <v>55</v>
      </c>
      <c r="E33" s="199">
        <v>54</v>
      </c>
      <c r="F33" s="200">
        <v>1286.894122303582</v>
      </c>
      <c r="G33" s="200">
        <v>880.04508196721315</v>
      </c>
      <c r="H33" s="200">
        <v>4010.0069265782704</v>
      </c>
      <c r="I33" s="200">
        <v>4010.0069265782704</v>
      </c>
      <c r="J33" s="201">
        <v>3.2071727562218642</v>
      </c>
      <c r="K33" s="201">
        <v>1.2900490438403305</v>
      </c>
      <c r="L33" s="200">
        <v>928.05580843063524</v>
      </c>
      <c r="M33" s="200">
        <v>3068.8796754403324</v>
      </c>
      <c r="N33" s="200">
        <v>5057</v>
      </c>
      <c r="O33" s="200">
        <v>5746</v>
      </c>
      <c r="P33" s="198"/>
      <c r="Q33" s="198"/>
    </row>
    <row r="34" spans="1:17" s="97" customFormat="1" ht="17.399999999999999" x14ac:dyDescent="0.3">
      <c r="A34" s="193" t="s">
        <v>89</v>
      </c>
      <c r="B34" s="194" t="s">
        <v>119</v>
      </c>
      <c r="C34" s="199">
        <v>64</v>
      </c>
      <c r="D34" s="199">
        <v>56</v>
      </c>
      <c r="E34" s="199">
        <v>55</v>
      </c>
      <c r="F34" s="200">
        <v>2044.0452320887991</v>
      </c>
      <c r="G34" s="200">
        <v>1416.7712716794433</v>
      </c>
      <c r="H34" s="200">
        <v>2632.2051967709385</v>
      </c>
      <c r="I34" s="200">
        <v>545.96556508577191</v>
      </c>
      <c r="J34" s="201">
        <v>0.29267457781834777</v>
      </c>
      <c r="K34" s="201">
        <v>0.58591897398216497</v>
      </c>
      <c r="L34" s="200">
        <v>848.52025731584263</v>
      </c>
      <c r="M34" s="200">
        <v>234.38665489404642</v>
      </c>
      <c r="N34" s="200">
        <v>39640</v>
      </c>
      <c r="O34" s="200">
        <v>87509</v>
      </c>
      <c r="P34" s="198"/>
      <c r="Q34" s="198"/>
    </row>
    <row r="35" spans="1:17" s="97" customFormat="1" ht="17.399999999999999" x14ac:dyDescent="0.3">
      <c r="A35" s="193" t="s">
        <v>87</v>
      </c>
      <c r="B35" s="194" t="s">
        <v>120</v>
      </c>
      <c r="C35" s="199">
        <v>61</v>
      </c>
      <c r="D35" s="199">
        <v>57</v>
      </c>
      <c r="E35" s="199">
        <v>60</v>
      </c>
      <c r="F35" s="200">
        <v>1638.622337706594</v>
      </c>
      <c r="G35" s="200">
        <v>1465.6427068723704</v>
      </c>
      <c r="H35" s="200">
        <v>3866.6638268870338</v>
      </c>
      <c r="I35" s="200">
        <v>1607.3312318964049</v>
      </c>
      <c r="J35" s="201">
        <v>1.0639216143706987</v>
      </c>
      <c r="K35" s="201">
        <v>0.91130152107556739</v>
      </c>
      <c r="L35" s="200">
        <v>1288.4695859601295</v>
      </c>
      <c r="M35" s="200">
        <v>613.39240074970178</v>
      </c>
      <c r="N35" s="200">
        <v>11851</v>
      </c>
      <c r="O35" s="200">
        <v>19570</v>
      </c>
      <c r="P35" s="198"/>
      <c r="Q35" s="198"/>
    </row>
    <row r="36" spans="1:17" s="97" customFormat="1" ht="17.399999999999999" x14ac:dyDescent="0.3">
      <c r="A36" s="193" t="s">
        <v>97</v>
      </c>
      <c r="B36" s="194" t="s">
        <v>121</v>
      </c>
      <c r="C36" s="199">
        <v>66</v>
      </c>
      <c r="D36" s="199">
        <v>64</v>
      </c>
      <c r="E36" s="199">
        <v>64</v>
      </c>
      <c r="F36" s="200">
        <v>1548.9100080314372</v>
      </c>
      <c r="G36" s="200">
        <v>1286.294215474031</v>
      </c>
      <c r="H36" s="200">
        <v>2603.2821616039928</v>
      </c>
      <c r="I36" s="200">
        <v>691.59921908613705</v>
      </c>
      <c r="J36" s="201">
        <v>0.44169188552798394</v>
      </c>
      <c r="K36" s="201">
        <v>0.61435477956319584</v>
      </c>
      <c r="L36" s="200">
        <v>972.77466081519094</v>
      </c>
      <c r="M36" s="200">
        <v>822.41396839055744</v>
      </c>
      <c r="N36" s="200">
        <v>69726</v>
      </c>
      <c r="O36" s="200">
        <v>178854</v>
      </c>
      <c r="P36" s="198"/>
      <c r="Q36" s="198"/>
    </row>
    <row r="37" spans="1:17" s="97" customFormat="1" ht="17.399999999999999" x14ac:dyDescent="0.3">
      <c r="A37" s="193" t="s">
        <v>84</v>
      </c>
      <c r="B37" s="194" t="s">
        <v>122</v>
      </c>
      <c r="C37" s="199">
        <v>56</v>
      </c>
      <c r="D37" s="199">
        <v>55</v>
      </c>
      <c r="E37" s="199">
        <v>62</v>
      </c>
      <c r="F37" s="200">
        <v>1471.9580461854673</v>
      </c>
      <c r="G37" s="200">
        <v>1409.8873567335243</v>
      </c>
      <c r="H37" s="200">
        <v>3029.6368032885989</v>
      </c>
      <c r="I37" s="200">
        <v>833.67174464998186</v>
      </c>
      <c r="J37" s="201">
        <v>1.0049257695769049</v>
      </c>
      <c r="K37" s="201">
        <v>1.0034693099775964</v>
      </c>
      <c r="L37" s="200">
        <v>962.74888163462697</v>
      </c>
      <c r="M37" s="200">
        <v>459.60972071091766</v>
      </c>
      <c r="N37" s="200">
        <v>8215</v>
      </c>
      <c r="O37" s="200">
        <v>15339</v>
      </c>
      <c r="P37" s="198"/>
      <c r="Q37" s="198"/>
    </row>
    <row r="38" spans="1:17" s="97" customFormat="1" ht="17.399999999999999" x14ac:dyDescent="0.3">
      <c r="A38" s="193" t="s">
        <v>89</v>
      </c>
      <c r="B38" s="194" t="s">
        <v>123</v>
      </c>
      <c r="C38" s="199">
        <v>67</v>
      </c>
      <c r="D38" s="199">
        <v>59</v>
      </c>
      <c r="E38" s="199">
        <v>58</v>
      </c>
      <c r="F38" s="200">
        <v>1536.4987052006582</v>
      </c>
      <c r="G38" s="200">
        <v>1501.6564991052546</v>
      </c>
      <c r="H38" s="200">
        <v>2213.1842334930966</v>
      </c>
      <c r="I38" s="200">
        <v>419.26306602761287</v>
      </c>
      <c r="J38" s="201">
        <v>1.3967692463873418</v>
      </c>
      <c r="K38" s="201">
        <v>1.2535835012752596</v>
      </c>
      <c r="L38" s="200">
        <v>854.12895056871025</v>
      </c>
      <c r="M38" s="200">
        <v>306.64522498032761</v>
      </c>
      <c r="N38" s="200">
        <v>69895</v>
      </c>
      <c r="O38" s="200">
        <v>148555</v>
      </c>
      <c r="P38" s="198"/>
      <c r="Q38" s="198"/>
    </row>
    <row r="39" spans="1:17" s="97" customFormat="1" ht="17.399999999999999" x14ac:dyDescent="0.3">
      <c r="A39" s="193" t="s">
        <v>97</v>
      </c>
      <c r="B39" s="194" t="s">
        <v>124</v>
      </c>
      <c r="C39" s="199">
        <v>62</v>
      </c>
      <c r="D39" s="199">
        <v>58</v>
      </c>
      <c r="E39" s="199">
        <v>59</v>
      </c>
      <c r="F39" s="200">
        <v>1429.4380019557236</v>
      </c>
      <c r="G39" s="200">
        <v>1203.8361337785475</v>
      </c>
      <c r="H39" s="200">
        <v>2040.1083663294914</v>
      </c>
      <c r="I39" s="200">
        <v>364.72643914012281</v>
      </c>
      <c r="J39" s="201">
        <v>0.76063256259734002</v>
      </c>
      <c r="K39" s="201">
        <v>0.86277472527472532</v>
      </c>
      <c r="L39" s="200">
        <v>835.63905676407876</v>
      </c>
      <c r="M39" s="200">
        <v>120.50143473172922</v>
      </c>
      <c r="N39" s="200">
        <v>63200</v>
      </c>
      <c r="O39" s="200">
        <v>153809</v>
      </c>
      <c r="P39" s="198"/>
      <c r="Q39" s="198"/>
    </row>
    <row r="40" spans="1:17" s="97" customFormat="1" ht="17.399999999999999" x14ac:dyDescent="0.3">
      <c r="A40" s="193" t="s">
        <v>87</v>
      </c>
      <c r="B40" s="194" t="s">
        <v>125</v>
      </c>
      <c r="C40" s="199">
        <v>53</v>
      </c>
      <c r="D40" s="199">
        <v>49</v>
      </c>
      <c r="E40" s="199">
        <v>50</v>
      </c>
      <c r="F40" s="200">
        <v>1683.021911547251</v>
      </c>
      <c r="G40" s="200">
        <v>1345.9529261700125</v>
      </c>
      <c r="H40" s="200">
        <v>2838.8294808441997</v>
      </c>
      <c r="I40" s="200">
        <v>652.93536765694319</v>
      </c>
      <c r="J40" s="201">
        <v>0.96468678122040319</v>
      </c>
      <c r="K40" s="201">
        <v>0.97576986496248674</v>
      </c>
      <c r="L40" s="200">
        <v>1651.0047049334587</v>
      </c>
      <c r="M40" s="200">
        <v>256.0220083344534</v>
      </c>
      <c r="N40" s="200">
        <v>37190</v>
      </c>
      <c r="O40" s="200">
        <v>73838</v>
      </c>
      <c r="P40" s="198"/>
      <c r="Q40" s="198"/>
    </row>
    <row r="41" spans="1:17" s="97" customFormat="1" ht="17.399999999999999" x14ac:dyDescent="0.3">
      <c r="A41" s="193" t="s">
        <v>84</v>
      </c>
      <c r="B41" s="194" t="s">
        <v>126</v>
      </c>
      <c r="C41" s="199">
        <v>68</v>
      </c>
      <c r="D41" s="199">
        <v>60</v>
      </c>
      <c r="E41" s="199">
        <v>62</v>
      </c>
      <c r="F41" s="200">
        <v>1067.5833006151026</v>
      </c>
      <c r="G41" s="200">
        <v>789.06961145194271</v>
      </c>
      <c r="H41" s="200">
        <v>5933.6080355974345</v>
      </c>
      <c r="I41" s="200">
        <v>947.24093705012433</v>
      </c>
      <c r="J41" s="201">
        <v>0.33199361607008182</v>
      </c>
      <c r="K41" s="201">
        <v>0.4912458515216464</v>
      </c>
      <c r="L41" s="200">
        <v>943.14173537495094</v>
      </c>
      <c r="M41" s="200">
        <v>-222.25415521528595</v>
      </c>
      <c r="N41" s="200">
        <v>7641</v>
      </c>
      <c r="O41" s="200">
        <v>7346</v>
      </c>
      <c r="P41" s="198"/>
      <c r="Q41" s="198"/>
    </row>
    <row r="42" spans="1:17" s="97" customFormat="1" ht="17.399999999999999" x14ac:dyDescent="0.3">
      <c r="A42" s="193" t="s">
        <v>91</v>
      </c>
      <c r="B42" s="194" t="s">
        <v>127</v>
      </c>
      <c r="C42" s="199">
        <v>60</v>
      </c>
      <c r="D42" s="199">
        <v>53</v>
      </c>
      <c r="E42" s="199">
        <v>55</v>
      </c>
      <c r="F42" s="200">
        <v>1668.8337238394217</v>
      </c>
      <c r="G42" s="200">
        <v>1652.1932772522039</v>
      </c>
      <c r="H42" s="200">
        <v>2805.371289954338</v>
      </c>
      <c r="I42" s="200">
        <v>815.26714659436823</v>
      </c>
      <c r="J42" s="201">
        <v>0.50153357637841089</v>
      </c>
      <c r="K42" s="201">
        <v>0.68661960661199872</v>
      </c>
      <c r="L42" s="200">
        <v>945.04547184170474</v>
      </c>
      <c r="M42" s="200">
        <v>904.77549467275492</v>
      </c>
      <c r="N42" s="200">
        <v>21024</v>
      </c>
      <c r="O42" s="200">
        <v>43351</v>
      </c>
      <c r="P42" s="198"/>
      <c r="Q42" s="198"/>
    </row>
    <row r="43" spans="1:17" s="97" customFormat="1" ht="17.399999999999999" x14ac:dyDescent="0.3">
      <c r="A43" s="193" t="s">
        <v>97</v>
      </c>
      <c r="B43" s="194" t="s">
        <v>128</v>
      </c>
      <c r="C43" s="199">
        <v>65</v>
      </c>
      <c r="D43" s="199">
        <v>56</v>
      </c>
      <c r="E43" s="199">
        <v>57</v>
      </c>
      <c r="F43" s="200">
        <v>1730.0023024296115</v>
      </c>
      <c r="G43" s="200">
        <v>1677.8052351681747</v>
      </c>
      <c r="H43" s="200">
        <v>2131.4358389614945</v>
      </c>
      <c r="I43" s="200">
        <v>600.84641698096664</v>
      </c>
      <c r="J43" s="201">
        <v>0.65518339276617421</v>
      </c>
      <c r="K43" s="201">
        <v>0.78790489992558066</v>
      </c>
      <c r="L43" s="200">
        <v>648.29839487764229</v>
      </c>
      <c r="M43" s="200">
        <v>337.84317165160951</v>
      </c>
      <c r="N43" s="200">
        <v>46300</v>
      </c>
      <c r="O43" s="200">
        <v>116968</v>
      </c>
      <c r="P43" s="198"/>
      <c r="Q43" s="198"/>
    </row>
    <row r="44" spans="1:17" s="97" customFormat="1" ht="17.399999999999999" x14ac:dyDescent="0.3">
      <c r="A44" s="193" t="s">
        <v>84</v>
      </c>
      <c r="B44" s="194" t="s">
        <v>129</v>
      </c>
      <c r="C44" s="199">
        <v>63</v>
      </c>
      <c r="D44" s="199">
        <v>59</v>
      </c>
      <c r="E44" s="199">
        <v>59</v>
      </c>
      <c r="F44" s="200">
        <v>1463.7634320175439</v>
      </c>
      <c r="G44" s="200">
        <v>1332.4416153097632</v>
      </c>
      <c r="H44" s="200">
        <v>2541.2452028508774</v>
      </c>
      <c r="I44" s="200">
        <v>575.09333881578948</v>
      </c>
      <c r="J44" s="201">
        <v>0.3515203301609518</v>
      </c>
      <c r="K44" s="201">
        <v>0.67116735453068821</v>
      </c>
      <c r="L44" s="200">
        <v>733.41557017543857</v>
      </c>
      <c r="M44" s="200">
        <v>150.63048245614036</v>
      </c>
      <c r="N44" s="200">
        <v>7296</v>
      </c>
      <c r="O44" s="200">
        <v>8076</v>
      </c>
      <c r="P44" s="198"/>
      <c r="Q44" s="198"/>
    </row>
    <row r="45" spans="1:17" s="97" customFormat="1" ht="17.399999999999999" x14ac:dyDescent="0.3">
      <c r="A45" s="193" t="s">
        <v>89</v>
      </c>
      <c r="B45" s="194" t="s">
        <v>130</v>
      </c>
      <c r="C45" s="203">
        <v>65.900000000000006</v>
      </c>
      <c r="D45" s="203">
        <v>64.599999999999994</v>
      </c>
      <c r="E45" s="203">
        <v>66.2</v>
      </c>
      <c r="F45" s="200">
        <v>2017.6862454379561</v>
      </c>
      <c r="G45" s="200">
        <v>1653.9340537457219</v>
      </c>
      <c r="H45" s="200">
        <v>2919.4579964073901</v>
      </c>
      <c r="I45" s="200">
        <v>336.0515510948905</v>
      </c>
      <c r="J45" s="201">
        <v>0.79058458509225971</v>
      </c>
      <c r="K45" s="201">
        <v>0.8665608455550381</v>
      </c>
      <c r="L45" s="200">
        <v>765.48243613138686</v>
      </c>
      <c r="M45" s="200">
        <v>230.22545705975907</v>
      </c>
      <c r="N45" s="200">
        <v>35072</v>
      </c>
      <c r="O45" s="200">
        <v>76696</v>
      </c>
      <c r="P45" s="198"/>
      <c r="Q45" s="198"/>
    </row>
    <row r="46" spans="1:17" s="97" customFormat="1" ht="17.399999999999999" x14ac:dyDescent="0.3">
      <c r="A46" s="193" t="s">
        <v>89</v>
      </c>
      <c r="B46" s="194" t="s">
        <v>131</v>
      </c>
      <c r="C46" s="199">
        <v>65</v>
      </c>
      <c r="D46" s="199">
        <v>54</v>
      </c>
      <c r="E46" s="199">
        <v>54</v>
      </c>
      <c r="F46" s="200">
        <v>1418.6823781467594</v>
      </c>
      <c r="G46" s="200">
        <v>1327.4057514046608</v>
      </c>
      <c r="H46" s="200">
        <v>2048.1842528119978</v>
      </c>
      <c r="I46" s="200">
        <v>394.96518478843063</v>
      </c>
      <c r="J46" s="201">
        <v>0.66357076516396374</v>
      </c>
      <c r="K46" s="201">
        <v>0.74479476708417214</v>
      </c>
      <c r="L46" s="200">
        <v>439.72147830744512</v>
      </c>
      <c r="M46" s="200">
        <v>213</v>
      </c>
      <c r="N46" s="200">
        <v>47035</v>
      </c>
      <c r="O46" s="200">
        <v>107642</v>
      </c>
      <c r="P46" s="198"/>
      <c r="Q46" s="198"/>
    </row>
    <row r="47" spans="1:17" s="97" customFormat="1" ht="17.399999999999999" x14ac:dyDescent="0.3">
      <c r="A47" s="193" t="s">
        <v>89</v>
      </c>
      <c r="B47" s="194" t="s">
        <v>132</v>
      </c>
      <c r="C47" s="199">
        <v>67</v>
      </c>
      <c r="D47" s="199">
        <v>53</v>
      </c>
      <c r="E47" s="199">
        <v>55</v>
      </c>
      <c r="F47" s="200">
        <v>2310.1364002587293</v>
      </c>
      <c r="G47" s="200">
        <v>950.29840134251901</v>
      </c>
      <c r="H47" s="200">
        <v>4051.8706807530384</v>
      </c>
      <c r="I47" s="200">
        <v>1264.3918159844764</v>
      </c>
      <c r="J47" s="201">
        <v>0.86653288402559536</v>
      </c>
      <c r="K47" s="201">
        <v>0.88824247420065627</v>
      </c>
      <c r="L47" s="200">
        <v>977.86049045084712</v>
      </c>
      <c r="M47" s="200">
        <v>581.16496260908048</v>
      </c>
      <c r="N47" s="200">
        <v>88123</v>
      </c>
      <c r="O47" s="200">
        <v>103897</v>
      </c>
      <c r="P47" s="198"/>
      <c r="Q47" s="198"/>
    </row>
    <row r="48" spans="1:17" s="97" customFormat="1" ht="17.399999999999999" x14ac:dyDescent="0.3">
      <c r="A48" s="193" t="s">
        <v>97</v>
      </c>
      <c r="B48" s="194" t="s">
        <v>133</v>
      </c>
      <c r="C48" s="199">
        <v>58</v>
      </c>
      <c r="D48" s="199">
        <v>52</v>
      </c>
      <c r="E48" s="199">
        <v>55</v>
      </c>
      <c r="F48" s="200">
        <v>1625.8831502537419</v>
      </c>
      <c r="G48" s="200">
        <v>1415.4441014232857</v>
      </c>
      <c r="H48" s="200">
        <v>2362.7331320528469</v>
      </c>
      <c r="I48" s="200">
        <v>809.08331727372001</v>
      </c>
      <c r="J48" s="201">
        <v>0.12074845681476348</v>
      </c>
      <c r="K48" s="201">
        <v>0.51235381453356366</v>
      </c>
      <c r="L48" s="200">
        <v>933.70591636153404</v>
      </c>
      <c r="M48" s="200">
        <v>2034.5388749705573</v>
      </c>
      <c r="N48" s="200">
        <v>47045</v>
      </c>
      <c r="O48" s="200">
        <v>118324</v>
      </c>
      <c r="P48" s="198"/>
      <c r="Q48" s="198"/>
    </row>
    <row r="49" spans="1:17" s="97" customFormat="1" ht="17.399999999999999" x14ac:dyDescent="0.3">
      <c r="A49" s="193" t="s">
        <v>87</v>
      </c>
      <c r="B49" s="194" t="s">
        <v>134</v>
      </c>
      <c r="C49" s="199">
        <v>60</v>
      </c>
      <c r="D49" s="199">
        <v>57</v>
      </c>
      <c r="E49" s="199">
        <v>61</v>
      </c>
      <c r="F49" s="200">
        <v>1888.2264874551972</v>
      </c>
      <c r="G49" s="200">
        <v>1566.3441921072226</v>
      </c>
      <c r="H49" s="200">
        <v>3295.9248745519712</v>
      </c>
      <c r="I49" s="200">
        <v>1162.1863799283153</v>
      </c>
      <c r="J49" s="201">
        <v>1.0386584405355737</v>
      </c>
      <c r="K49" s="201">
        <v>1.0233415233415233</v>
      </c>
      <c r="L49" s="200">
        <v>1694.3206451612903</v>
      </c>
      <c r="M49" s="200">
        <v>674.7751573476703</v>
      </c>
      <c r="N49" s="200">
        <v>27900</v>
      </c>
      <c r="O49" s="200">
        <v>51773</v>
      </c>
      <c r="P49" s="198"/>
      <c r="Q49" s="198"/>
    </row>
    <row r="50" spans="1:17" s="97" customFormat="1" ht="17.399999999999999" x14ac:dyDescent="0.3">
      <c r="A50" s="193" t="s">
        <v>91</v>
      </c>
      <c r="B50" s="194" t="s">
        <v>135</v>
      </c>
      <c r="C50" s="199">
        <v>54</v>
      </c>
      <c r="D50" s="199">
        <v>48</v>
      </c>
      <c r="E50" s="199">
        <v>50</v>
      </c>
      <c r="F50" s="200">
        <v>1562.608157969451</v>
      </c>
      <c r="G50" s="200">
        <v>1466.2205603696138</v>
      </c>
      <c r="H50" s="200">
        <v>3018.6555346090508</v>
      </c>
      <c r="I50" s="200">
        <v>822.17233490432113</v>
      </c>
      <c r="J50" s="201">
        <v>1.0712895934224944</v>
      </c>
      <c r="K50" s="201">
        <v>1.022801433096312</v>
      </c>
      <c r="L50" s="200">
        <v>1363.8167622508658</v>
      </c>
      <c r="M50" s="200">
        <v>622.63358128442451</v>
      </c>
      <c r="N50" s="200">
        <v>17611</v>
      </c>
      <c r="O50" s="200">
        <v>35886</v>
      </c>
      <c r="P50" s="198"/>
      <c r="Q50" s="198"/>
    </row>
    <row r="51" spans="1:17" s="97" customFormat="1" ht="17.399999999999999" x14ac:dyDescent="0.3">
      <c r="A51" s="193" t="s">
        <v>91</v>
      </c>
      <c r="B51" s="194" t="s">
        <v>136</v>
      </c>
      <c r="C51" s="199">
        <v>60</v>
      </c>
      <c r="D51" s="199">
        <v>57</v>
      </c>
      <c r="E51" s="199">
        <v>55</v>
      </c>
      <c r="F51" s="200">
        <v>1636.0462011107172</v>
      </c>
      <c r="G51" s="200">
        <v>1448.1409120581927</v>
      </c>
      <c r="H51" s="200">
        <v>5261.9784946236559</v>
      </c>
      <c r="I51" s="200">
        <v>462.71038638780573</v>
      </c>
      <c r="J51" s="201">
        <v>0.44540129363813574</v>
      </c>
      <c r="K51" s="201">
        <v>0.66881360344520147</v>
      </c>
      <c r="L51" s="200">
        <v>1701.6215880893301</v>
      </c>
      <c r="M51" s="200">
        <v>-384.84030485643387</v>
      </c>
      <c r="N51" s="200">
        <v>16999</v>
      </c>
      <c r="O51" s="200">
        <v>28366</v>
      </c>
      <c r="P51" s="198"/>
      <c r="Q51" s="198"/>
    </row>
    <row r="52" spans="1:17" s="97" customFormat="1" ht="17.399999999999999" x14ac:dyDescent="0.3">
      <c r="A52" s="193" t="s">
        <v>89</v>
      </c>
      <c r="B52" s="194" t="s">
        <v>137</v>
      </c>
      <c r="C52" s="199">
        <v>69</v>
      </c>
      <c r="D52" s="199">
        <v>57</v>
      </c>
      <c r="E52" s="199">
        <v>56</v>
      </c>
      <c r="F52" s="200">
        <v>1196.6391751172173</v>
      </c>
      <c r="G52" s="200">
        <v>1107.4123826387133</v>
      </c>
      <c r="H52" s="200">
        <v>2123.1872205866316</v>
      </c>
      <c r="I52" s="200">
        <v>380.00218078726419</v>
      </c>
      <c r="J52" s="201">
        <v>0.95423491940932348</v>
      </c>
      <c r="K52" s="201">
        <v>0.96764231440991866</v>
      </c>
      <c r="L52" s="200">
        <v>600.67059208374224</v>
      </c>
      <c r="M52" s="200">
        <v>21.889652164431361</v>
      </c>
      <c r="N52" s="200">
        <v>74372</v>
      </c>
      <c r="O52" s="200">
        <v>178883</v>
      </c>
      <c r="P52" s="198"/>
      <c r="Q52" s="198"/>
    </row>
    <row r="53" spans="1:17" s="97" customFormat="1" ht="17.399999999999999" x14ac:dyDescent="0.3">
      <c r="A53" s="193" t="s">
        <v>89</v>
      </c>
      <c r="B53" s="194" t="s">
        <v>138</v>
      </c>
      <c r="C53" s="199">
        <v>64</v>
      </c>
      <c r="D53" s="199">
        <v>57</v>
      </c>
      <c r="E53" s="199">
        <v>60</v>
      </c>
      <c r="F53" s="200">
        <v>1626.9824523795689</v>
      </c>
      <c r="G53" s="200">
        <v>1518.8463889870864</v>
      </c>
      <c r="H53" s="200">
        <v>2264.9939151912477</v>
      </c>
      <c r="I53" s="200">
        <v>364.80227238306048</v>
      </c>
      <c r="J53" s="201">
        <v>0.30420866657764523</v>
      </c>
      <c r="K53" s="201">
        <v>0.54791062352262332</v>
      </c>
      <c r="L53" s="200">
        <v>784.69418069552046</v>
      </c>
      <c r="M53" s="200">
        <v>114.4306421234544</v>
      </c>
      <c r="N53" s="200">
        <v>51501</v>
      </c>
      <c r="O53" s="200">
        <v>113038</v>
      </c>
      <c r="P53" s="198"/>
      <c r="Q53" s="198"/>
    </row>
    <row r="54" spans="1:17" s="97" customFormat="1" ht="17.399999999999999" x14ac:dyDescent="0.3">
      <c r="A54" s="193" t="s">
        <v>91</v>
      </c>
      <c r="B54" s="194" t="s">
        <v>139</v>
      </c>
      <c r="C54" s="199">
        <v>58</v>
      </c>
      <c r="D54" s="199">
        <v>52</v>
      </c>
      <c r="E54" s="199">
        <v>51</v>
      </c>
      <c r="F54" s="200">
        <v>1601.8512330946699</v>
      </c>
      <c r="G54" s="200">
        <v>1460.2893057584379</v>
      </c>
      <c r="H54" s="200">
        <v>2908.2864624767967</v>
      </c>
      <c r="I54" s="200">
        <v>840.36953062848056</v>
      </c>
      <c r="J54" s="201">
        <v>1.5262723349093845</v>
      </c>
      <c r="K54" s="201">
        <v>1.2970913250371365</v>
      </c>
      <c r="L54" s="200">
        <v>1415.9115619199151</v>
      </c>
      <c r="M54" s="200">
        <v>513.49277380005299</v>
      </c>
      <c r="N54" s="200">
        <v>15084</v>
      </c>
      <c r="O54" s="200">
        <v>29249</v>
      </c>
      <c r="P54" s="198"/>
      <c r="Q54" s="198"/>
    </row>
    <row r="55" spans="1:17" s="97" customFormat="1" ht="17.399999999999999" x14ac:dyDescent="0.3">
      <c r="A55" s="193" t="s">
        <v>89</v>
      </c>
      <c r="B55" s="194" t="s">
        <v>140</v>
      </c>
      <c r="C55" s="199">
        <v>60</v>
      </c>
      <c r="D55" s="199">
        <v>57</v>
      </c>
      <c r="E55" s="199">
        <v>57</v>
      </c>
      <c r="F55" s="200">
        <v>1534.5595673433932</v>
      </c>
      <c r="G55" s="200">
        <v>1487.0194596065742</v>
      </c>
      <c r="H55" s="200">
        <v>2000.1482773597854</v>
      </c>
      <c r="I55" s="200">
        <v>479.48122889667565</v>
      </c>
      <c r="J55" s="201">
        <v>1.0252189759567338</v>
      </c>
      <c r="K55" s="201">
        <v>1.0123000172028214</v>
      </c>
      <c r="L55" s="200">
        <v>1200.4259313746095</v>
      </c>
      <c r="M55" s="200">
        <v>239.40425651156599</v>
      </c>
      <c r="N55" s="200">
        <v>71373</v>
      </c>
      <c r="O55" s="200">
        <v>157338</v>
      </c>
      <c r="P55" s="198"/>
      <c r="Q55" s="198"/>
    </row>
    <row r="56" spans="1:17" s="97" customFormat="1" ht="34.799999999999997" x14ac:dyDescent="0.3">
      <c r="A56" s="193" t="s">
        <v>97</v>
      </c>
      <c r="B56" s="194" t="s">
        <v>141</v>
      </c>
      <c r="C56" s="199">
        <v>62</v>
      </c>
      <c r="D56" s="199">
        <v>54</v>
      </c>
      <c r="E56" s="199">
        <v>56</v>
      </c>
      <c r="F56" s="200">
        <v>1260.6176794075441</v>
      </c>
      <c r="G56" s="200">
        <v>1285.9911716287297</v>
      </c>
      <c r="H56" s="200">
        <v>1868.3733646181404</v>
      </c>
      <c r="I56" s="200">
        <v>350.91707082028347</v>
      </c>
      <c r="J56" s="201">
        <v>0.54901112727558687</v>
      </c>
      <c r="K56" s="201">
        <v>0.74918885993566686</v>
      </c>
      <c r="L56" s="200">
        <v>809.77720049860159</v>
      </c>
      <c r="M56" s="200">
        <v>169.07413032775725</v>
      </c>
      <c r="N56" s="200">
        <v>96254</v>
      </c>
      <c r="O56" s="200">
        <v>149556</v>
      </c>
      <c r="P56" s="198"/>
      <c r="Q56" s="198"/>
    </row>
    <row r="57" spans="1:17" s="97" customFormat="1" ht="17.399999999999999" x14ac:dyDescent="0.3">
      <c r="A57" s="193" t="s">
        <v>84</v>
      </c>
      <c r="B57" s="194" t="s">
        <v>142</v>
      </c>
      <c r="C57" s="199">
        <v>52</v>
      </c>
      <c r="D57" s="199">
        <v>55</v>
      </c>
      <c r="E57" s="199">
        <v>51</v>
      </c>
      <c r="F57" s="200">
        <v>1538.5144221936432</v>
      </c>
      <c r="G57" s="200">
        <v>1696</v>
      </c>
      <c r="H57" s="200">
        <v>3174.1422009920998</v>
      </c>
      <c r="I57" s="200">
        <v>1392.0815726621349</v>
      </c>
      <c r="J57" s="201">
        <v>1.3526455252025056</v>
      </c>
      <c r="K57" s="201">
        <v>1.7843983865149378</v>
      </c>
      <c r="L57" s="200">
        <v>1097.4330332537204</v>
      </c>
      <c r="M57" s="200">
        <v>912.23250045930558</v>
      </c>
      <c r="N57" s="200">
        <v>11243</v>
      </c>
      <c r="O57" s="200">
        <v>17769</v>
      </c>
      <c r="P57" s="198"/>
      <c r="Q57" s="198"/>
    </row>
    <row r="58" spans="1:17" s="97" customFormat="1" ht="17.399999999999999" x14ac:dyDescent="0.3">
      <c r="A58" s="193" t="s">
        <v>91</v>
      </c>
      <c r="B58" s="194" t="s">
        <v>143</v>
      </c>
      <c r="C58" s="199">
        <v>59</v>
      </c>
      <c r="D58" s="199">
        <v>57</v>
      </c>
      <c r="E58" s="199">
        <v>59</v>
      </c>
      <c r="F58" s="200">
        <v>1359.7278519156264</v>
      </c>
      <c r="G58" s="200">
        <v>1165.8115973270101</v>
      </c>
      <c r="H58" s="200">
        <v>3448.4718037021094</v>
      </c>
      <c r="I58" s="200">
        <v>1329.4016358157555</v>
      </c>
      <c r="J58" s="201">
        <v>1.0418620227729405</v>
      </c>
      <c r="K58" s="201">
        <v>1.0279683770883055</v>
      </c>
      <c r="L58" s="200">
        <v>1250.1937150236763</v>
      </c>
      <c r="M58" s="200">
        <v>519.50064571674557</v>
      </c>
      <c r="N58" s="200">
        <v>11616</v>
      </c>
      <c r="O58" s="200">
        <v>16188</v>
      </c>
      <c r="P58" s="198"/>
      <c r="Q58" s="198"/>
    </row>
    <row r="59" spans="1:17" s="97" customFormat="1" ht="17.399999999999999" x14ac:dyDescent="0.3">
      <c r="A59" s="193" t="s">
        <v>84</v>
      </c>
      <c r="B59" s="194" t="s">
        <v>144</v>
      </c>
      <c r="C59" s="199">
        <v>47</v>
      </c>
      <c r="D59" s="199">
        <v>45</v>
      </c>
      <c r="E59" s="199">
        <v>48</v>
      </c>
      <c r="F59" s="200">
        <v>1543.2796198521648</v>
      </c>
      <c r="G59" s="200">
        <v>1318.9317269076305</v>
      </c>
      <c r="H59" s="200">
        <v>3525.9460401267161</v>
      </c>
      <c r="I59" s="200">
        <v>735.03400211193241</v>
      </c>
      <c r="J59" s="201">
        <v>0.74997334625636058</v>
      </c>
      <c r="K59" s="201">
        <v>0.86960130218553566</v>
      </c>
      <c r="L59" s="200">
        <v>1164.0302006335796</v>
      </c>
      <c r="M59" s="200">
        <v>662.93526927138328</v>
      </c>
      <c r="N59" s="200">
        <v>9495</v>
      </c>
      <c r="O59" s="200">
        <v>13168</v>
      </c>
      <c r="P59" s="198"/>
      <c r="Q59" s="198"/>
    </row>
    <row r="60" spans="1:17" s="97" customFormat="1" ht="17.399999999999999" x14ac:dyDescent="0.3">
      <c r="A60" s="193" t="s">
        <v>97</v>
      </c>
      <c r="B60" s="194" t="s">
        <v>145</v>
      </c>
      <c r="C60" s="199">
        <v>64</v>
      </c>
      <c r="D60" s="199">
        <v>63</v>
      </c>
      <c r="E60" s="199">
        <v>62</v>
      </c>
      <c r="F60" s="200">
        <v>2132.9869899205187</v>
      </c>
      <c r="G60" s="200">
        <v>2116.57788686302</v>
      </c>
      <c r="H60" s="200">
        <v>3435.1938191021713</v>
      </c>
      <c r="I60" s="200">
        <v>290.97286976599617</v>
      </c>
      <c r="J60" s="201">
        <v>0.67597998331943288</v>
      </c>
      <c r="K60" s="201">
        <v>0.80171827152092545</v>
      </c>
      <c r="L60" s="200">
        <v>1557.9237156431775</v>
      </c>
      <c r="M60" s="200">
        <v>65.361218418365084</v>
      </c>
      <c r="N60" s="200">
        <v>22521</v>
      </c>
      <c r="O60" s="200">
        <v>62399</v>
      </c>
      <c r="P60" s="198"/>
      <c r="Q60" s="198"/>
    </row>
    <row r="61" spans="1:17" s="97" customFormat="1" ht="34.799999999999997" x14ac:dyDescent="0.3">
      <c r="A61" s="193" t="s">
        <v>84</v>
      </c>
      <c r="B61" s="194" t="s">
        <v>146</v>
      </c>
      <c r="C61" s="199"/>
      <c r="D61" s="199"/>
      <c r="E61" s="199"/>
      <c r="F61" s="200">
        <v>1478.2244920134738</v>
      </c>
      <c r="G61" s="200">
        <v>1400.444866920152</v>
      </c>
      <c r="H61" s="200">
        <v>3776.7032489405628</v>
      </c>
      <c r="I61" s="200">
        <v>1723.8816842334027</v>
      </c>
      <c r="J61" s="201">
        <v>3.6734748010610079</v>
      </c>
      <c r="K61" s="201">
        <v>2.6468954248366012</v>
      </c>
      <c r="L61" s="200">
        <v>963.49016625013587</v>
      </c>
      <c r="M61" s="200">
        <v>1187.2215581875475</v>
      </c>
      <c r="N61" s="200">
        <v>9223</v>
      </c>
      <c r="O61" s="200">
        <v>11797</v>
      </c>
      <c r="P61" s="198"/>
      <c r="Q61" s="198"/>
    </row>
    <row r="62" spans="1:17" s="97" customFormat="1" ht="17.399999999999999" x14ac:dyDescent="0.3">
      <c r="A62" s="193" t="s">
        <v>89</v>
      </c>
      <c r="B62" s="194" t="s">
        <v>147</v>
      </c>
      <c r="C62" s="199">
        <v>66</v>
      </c>
      <c r="D62" s="199">
        <v>55</v>
      </c>
      <c r="E62" s="199">
        <v>61</v>
      </c>
      <c r="F62" s="200">
        <v>1425.8565951838984</v>
      </c>
      <c r="G62" s="200">
        <v>1228.1537757126625</v>
      </c>
      <c r="H62" s="200">
        <v>2423.8049598658199</v>
      </c>
      <c r="I62" s="200">
        <v>559.25781717982511</v>
      </c>
      <c r="J62" s="201">
        <v>0.4645394569906115</v>
      </c>
      <c r="K62" s="201">
        <v>0.51938258683426008</v>
      </c>
      <c r="L62" s="200">
        <v>596.53168803162816</v>
      </c>
      <c r="M62" s="200">
        <v>232.65844015814065</v>
      </c>
      <c r="N62" s="200">
        <v>66776</v>
      </c>
      <c r="O62" s="200">
        <v>98760</v>
      </c>
      <c r="P62" s="198"/>
      <c r="Q62" s="198"/>
    </row>
    <row r="63" spans="1:17" s="97" customFormat="1" ht="17.399999999999999" x14ac:dyDescent="0.3">
      <c r="A63" s="193" t="s">
        <v>84</v>
      </c>
      <c r="B63" s="194" t="s">
        <v>148</v>
      </c>
      <c r="C63" s="199">
        <v>63</v>
      </c>
      <c r="D63" s="199">
        <v>58</v>
      </c>
      <c r="E63" s="199">
        <v>59</v>
      </c>
      <c r="F63" s="200">
        <v>1215.0463758158708</v>
      </c>
      <c r="G63" s="200">
        <v>885.79750778816197</v>
      </c>
      <c r="H63" s="200">
        <v>6017.1762281003093</v>
      </c>
      <c r="I63" s="200">
        <v>1755.4105118515974</v>
      </c>
      <c r="J63" s="201">
        <v>0.75005080268238167</v>
      </c>
      <c r="K63" s="201">
        <v>1.5535397133114679</v>
      </c>
      <c r="L63" s="200">
        <v>1087.9422878735829</v>
      </c>
      <c r="M63" s="200">
        <v>-1073.6860185503263</v>
      </c>
      <c r="N63" s="200">
        <v>5817</v>
      </c>
      <c r="O63" s="200">
        <v>6697</v>
      </c>
      <c r="P63" s="198"/>
      <c r="Q63" s="198"/>
    </row>
    <row r="64" spans="1:17" s="97" customFormat="1" ht="17.399999999999999" x14ac:dyDescent="0.3">
      <c r="A64" s="193" t="s">
        <v>84</v>
      </c>
      <c r="B64" s="194" t="s">
        <v>149</v>
      </c>
      <c r="C64" s="199">
        <v>68</v>
      </c>
      <c r="D64" s="199">
        <v>61</v>
      </c>
      <c r="E64" s="199">
        <v>63</v>
      </c>
      <c r="F64" s="200">
        <v>1844.895609111918</v>
      </c>
      <c r="G64" s="200">
        <v>1792.9017191458563</v>
      </c>
      <c r="H64" s="200">
        <v>2997.1328425222841</v>
      </c>
      <c r="I64" s="200">
        <v>661.06609111918135</v>
      </c>
      <c r="J64" s="201">
        <v>1.8515972358959103</v>
      </c>
      <c r="K64" s="201">
        <v>1.5342271920679904</v>
      </c>
      <c r="L64" s="200">
        <v>758.06550016507106</v>
      </c>
      <c r="M64" s="200">
        <v>550.13905909541143</v>
      </c>
      <c r="N64" s="200">
        <v>3033</v>
      </c>
      <c r="O64" s="200">
        <v>3015</v>
      </c>
      <c r="P64" s="198"/>
      <c r="Q64" s="198"/>
    </row>
    <row r="65" spans="1:17" s="97" customFormat="1" ht="17.399999999999999" x14ac:dyDescent="0.3">
      <c r="A65" s="193" t="s">
        <v>91</v>
      </c>
      <c r="B65" s="194" t="s">
        <v>150</v>
      </c>
      <c r="C65" s="199">
        <v>48</v>
      </c>
      <c r="D65" s="199">
        <v>51</v>
      </c>
      <c r="E65" s="199">
        <v>54</v>
      </c>
      <c r="F65" s="200">
        <v>1641.8993144591554</v>
      </c>
      <c r="G65" s="200">
        <v>1381.8592928638295</v>
      </c>
      <c r="H65" s="200">
        <v>2999.1103668428491</v>
      </c>
      <c r="I65" s="200">
        <v>642.50306138468784</v>
      </c>
      <c r="J65" s="201">
        <v>0.72862314317813004</v>
      </c>
      <c r="K65" s="201">
        <v>0.87394538704187574</v>
      </c>
      <c r="L65" s="200">
        <v>554.29378826730863</v>
      </c>
      <c r="M65" s="200">
        <v>91.998534721858803</v>
      </c>
      <c r="N65" s="200">
        <v>19109</v>
      </c>
      <c r="O65" s="200">
        <v>27701</v>
      </c>
      <c r="P65" s="198"/>
      <c r="Q65" s="198"/>
    </row>
    <row r="66" spans="1:17" s="97" customFormat="1" ht="34.799999999999997" x14ac:dyDescent="0.3">
      <c r="A66" s="193" t="s">
        <v>91</v>
      </c>
      <c r="B66" s="194" t="s">
        <v>151</v>
      </c>
      <c r="C66" s="199"/>
      <c r="D66" s="199"/>
      <c r="E66" s="199"/>
      <c r="F66" s="200">
        <v>1416.5283123612139</v>
      </c>
      <c r="G66" s="200">
        <v>1048.1791089704998</v>
      </c>
      <c r="H66" s="200">
        <v>3331</v>
      </c>
      <c r="I66" s="200">
        <v>1158.6224093264248</v>
      </c>
      <c r="J66" s="201">
        <v>0.70657019268580412</v>
      </c>
      <c r="K66" s="201">
        <v>0.82883239678899079</v>
      </c>
      <c r="L66" s="200">
        <v>1153.5961324944485</v>
      </c>
      <c r="M66" s="200">
        <v>587.62028127313101</v>
      </c>
      <c r="N66" s="200">
        <v>10808</v>
      </c>
      <c r="O66" s="200">
        <v>16233</v>
      </c>
      <c r="P66" s="198"/>
      <c r="Q66" s="198"/>
    </row>
    <row r="67" spans="1:17" s="97" customFormat="1" ht="17.399999999999999" x14ac:dyDescent="0.3">
      <c r="A67" s="193" t="s">
        <v>89</v>
      </c>
      <c r="B67" s="194" t="s">
        <v>152</v>
      </c>
      <c r="C67" s="199"/>
      <c r="D67" s="199"/>
      <c r="E67" s="199"/>
      <c r="F67" s="200">
        <v>1435.3974791847124</v>
      </c>
      <c r="G67" s="200">
        <v>1379.9442261275458</v>
      </c>
      <c r="H67" s="200">
        <v>2171.8785907475826</v>
      </c>
      <c r="I67" s="200">
        <v>589.42176810620663</v>
      </c>
      <c r="J67" s="201">
        <v>1.0657204566491822</v>
      </c>
      <c r="K67" s="201">
        <v>1.0413291292747999</v>
      </c>
      <c r="L67" s="200">
        <v>592.51533525429124</v>
      </c>
      <c r="M67" s="200">
        <v>428.06130566211175</v>
      </c>
      <c r="N67" s="200">
        <v>56569</v>
      </c>
      <c r="O67" s="200">
        <v>99122</v>
      </c>
      <c r="P67" s="198"/>
      <c r="Q67" s="198"/>
    </row>
    <row r="68" spans="1:17" s="97" customFormat="1" ht="17.399999999999999" x14ac:dyDescent="0.3">
      <c r="A68" s="193" t="s">
        <v>84</v>
      </c>
      <c r="B68" s="194" t="s">
        <v>153</v>
      </c>
      <c r="C68" s="199">
        <v>50</v>
      </c>
      <c r="D68" s="199">
        <v>50</v>
      </c>
      <c r="E68" s="199">
        <v>50</v>
      </c>
      <c r="F68" s="200">
        <v>1958.6742265154696</v>
      </c>
      <c r="G68" s="200">
        <v>1667.7411613456181</v>
      </c>
      <c r="H68" s="200">
        <v>3277.9941509169817</v>
      </c>
      <c r="I68" s="200">
        <v>888.01091978160434</v>
      </c>
      <c r="J68" s="201">
        <v>1.1154792000165858</v>
      </c>
      <c r="K68" s="201">
        <v>1.0653672729185282</v>
      </c>
      <c r="L68" s="200">
        <v>956.10793784124314</v>
      </c>
      <c r="M68" s="200">
        <v>264.60240795184097</v>
      </c>
      <c r="N68" s="200">
        <v>7143</v>
      </c>
      <c r="O68" s="200">
        <v>9602</v>
      </c>
      <c r="P68" s="198"/>
      <c r="Q68" s="198"/>
    </row>
    <row r="69" spans="1:17" s="97" customFormat="1" ht="17.399999999999999" x14ac:dyDescent="0.3">
      <c r="A69" s="193" t="s">
        <v>91</v>
      </c>
      <c r="B69" s="194" t="s">
        <v>154</v>
      </c>
      <c r="C69" s="199">
        <v>61</v>
      </c>
      <c r="D69" s="199">
        <v>53</v>
      </c>
      <c r="E69" s="199">
        <v>58</v>
      </c>
      <c r="F69" s="200">
        <v>1884.5809252882168</v>
      </c>
      <c r="G69" s="200">
        <v>1805.2567907882169</v>
      </c>
      <c r="H69" s="200">
        <v>2754.8746823376755</v>
      </c>
      <c r="I69" s="200">
        <v>733.41763387732703</v>
      </c>
      <c r="J69" s="201">
        <v>0.64319152156558101</v>
      </c>
      <c r="K69" s="201">
        <v>1.4211943275029868</v>
      </c>
      <c r="L69" s="200">
        <v>1866.6375625093578</v>
      </c>
      <c r="M69" s="200">
        <v>258.86126515945409</v>
      </c>
      <c r="N69" s="200">
        <v>20037</v>
      </c>
      <c r="O69" s="200">
        <v>27150</v>
      </c>
      <c r="P69" s="198"/>
      <c r="Q69" s="198"/>
    </row>
    <row r="70" spans="1:17" s="97" customFormat="1" ht="17.399999999999999" x14ac:dyDescent="0.3">
      <c r="A70" s="193" t="s">
        <v>87</v>
      </c>
      <c r="B70" s="194" t="s">
        <v>155</v>
      </c>
      <c r="C70" s="199">
        <v>58</v>
      </c>
      <c r="D70" s="199">
        <v>57</v>
      </c>
      <c r="E70" s="199">
        <v>60</v>
      </c>
      <c r="F70" s="200">
        <v>1870.2882997705838</v>
      </c>
      <c r="G70" s="200">
        <v>1359.7649263375549</v>
      </c>
      <c r="H70" s="200">
        <v>4222.7286940266804</v>
      </c>
      <c r="I70" s="200">
        <v>1268.8546180644064</v>
      </c>
      <c r="J70" s="201">
        <v>1.4580251198992602</v>
      </c>
      <c r="K70" s="201">
        <v>1.2988057067251277</v>
      </c>
      <c r="L70" s="200">
        <v>1266.3428498598012</v>
      </c>
      <c r="M70" s="200">
        <v>227.92123374968136</v>
      </c>
      <c r="N70" s="200">
        <v>11793</v>
      </c>
      <c r="O70" s="200">
        <v>20618</v>
      </c>
      <c r="P70" s="198"/>
      <c r="Q70" s="198"/>
    </row>
    <row r="71" spans="1:17" s="97" customFormat="1" ht="17.399999999999999" x14ac:dyDescent="0.3">
      <c r="A71" s="193" t="s">
        <v>84</v>
      </c>
      <c r="B71" s="194" t="s">
        <v>156</v>
      </c>
      <c r="C71" s="199"/>
      <c r="D71" s="199"/>
      <c r="E71" s="199"/>
      <c r="F71" s="200">
        <v>1442.0892569588223</v>
      </c>
      <c r="G71" s="200">
        <v>1138.76423690205</v>
      </c>
      <c r="H71" s="200">
        <v>2943.6392914653784</v>
      </c>
      <c r="I71" s="200">
        <v>1405.7971014492753</v>
      </c>
      <c r="J71" s="201">
        <v>1.480310434032768</v>
      </c>
      <c r="K71" s="201">
        <v>1.3302371541501976</v>
      </c>
      <c r="L71" s="200">
        <v>689.44099378881992</v>
      </c>
      <c r="M71" s="200">
        <v>1179.6641361858753</v>
      </c>
      <c r="N71" s="200">
        <v>4347</v>
      </c>
      <c r="O71" s="200">
        <v>5840</v>
      </c>
      <c r="P71" s="198"/>
      <c r="Q71" s="198"/>
    </row>
    <row r="72" spans="1:17" s="97" customFormat="1" ht="17.399999999999999" x14ac:dyDescent="0.3">
      <c r="A72" s="193" t="s">
        <v>87</v>
      </c>
      <c r="B72" s="194" t="s">
        <v>157</v>
      </c>
      <c r="C72" s="199">
        <v>64</v>
      </c>
      <c r="D72" s="199">
        <v>58</v>
      </c>
      <c r="E72" s="199">
        <v>56</v>
      </c>
      <c r="F72" s="200">
        <v>1570.0429732868756</v>
      </c>
      <c r="G72" s="200">
        <v>1377.4784413623927</v>
      </c>
      <c r="H72" s="200">
        <v>3607.9114572658332</v>
      </c>
      <c r="I72" s="200">
        <v>1011.2146614743458</v>
      </c>
      <c r="J72" s="201">
        <v>0.72409039632321337</v>
      </c>
      <c r="K72" s="201">
        <v>0.84117918035291284</v>
      </c>
      <c r="L72" s="200">
        <v>2248.1343171414906</v>
      </c>
      <c r="M72" s="200">
        <v>180.15986882557903</v>
      </c>
      <c r="N72" s="200">
        <v>14663</v>
      </c>
      <c r="O72" s="200">
        <v>26956</v>
      </c>
      <c r="P72" s="198"/>
      <c r="Q72" s="198"/>
    </row>
    <row r="73" spans="1:17" s="97" customFormat="1" ht="17.399999999999999" x14ac:dyDescent="0.3">
      <c r="A73" s="193" t="s">
        <v>87</v>
      </c>
      <c r="B73" s="194" t="s">
        <v>158</v>
      </c>
      <c r="C73" s="199">
        <v>64</v>
      </c>
      <c r="D73" s="199">
        <v>60</v>
      </c>
      <c r="E73" s="199">
        <v>58</v>
      </c>
      <c r="F73" s="200">
        <v>1724.0759090341121</v>
      </c>
      <c r="G73" s="200">
        <v>1433.5340775963064</v>
      </c>
      <c r="H73" s="200">
        <v>3869.423966012745</v>
      </c>
      <c r="I73" s="200">
        <v>590.21616893664873</v>
      </c>
      <c r="J73" s="201">
        <v>0.71021757679180886</v>
      </c>
      <c r="K73" s="201">
        <v>0.80154846249360889</v>
      </c>
      <c r="L73" s="200">
        <v>1372.2354117206048</v>
      </c>
      <c r="M73" s="200">
        <v>359.99000374859429</v>
      </c>
      <c r="N73" s="200">
        <v>16216</v>
      </c>
      <c r="O73" s="200">
        <v>32726</v>
      </c>
      <c r="P73" s="198"/>
      <c r="Q73" s="198"/>
    </row>
    <row r="74" spans="1:17" s="97" customFormat="1" ht="17.399999999999999" x14ac:dyDescent="0.3">
      <c r="A74" s="193" t="s">
        <v>91</v>
      </c>
      <c r="B74" s="194" t="s">
        <v>159</v>
      </c>
      <c r="C74" s="199">
        <v>62</v>
      </c>
      <c r="D74" s="199">
        <v>58</v>
      </c>
      <c r="E74" s="199">
        <v>60</v>
      </c>
      <c r="F74" s="200">
        <v>1292.3530638386608</v>
      </c>
      <c r="G74" s="200">
        <v>986.48771044966963</v>
      </c>
      <c r="H74" s="200">
        <v>2217.3919985701095</v>
      </c>
      <c r="I74" s="200">
        <v>548.42762667937677</v>
      </c>
      <c r="J74" s="201">
        <v>0.81045109026610673</v>
      </c>
      <c r="K74" s="201">
        <v>0.73242033457926536</v>
      </c>
      <c r="L74" s="200">
        <v>823.12255354642673</v>
      </c>
      <c r="M74" s="200">
        <v>219.38511722124579</v>
      </c>
      <c r="N74" s="200">
        <v>34353</v>
      </c>
      <c r="O74" s="200">
        <v>41959</v>
      </c>
      <c r="P74" s="198"/>
      <c r="Q74" s="198"/>
    </row>
    <row r="75" spans="1:17" s="97" customFormat="1" ht="17.399999999999999" x14ac:dyDescent="0.3">
      <c r="A75" s="193" t="s">
        <v>84</v>
      </c>
      <c r="B75" s="194" t="s">
        <v>160</v>
      </c>
      <c r="C75" s="199">
        <v>69</v>
      </c>
      <c r="D75" s="199">
        <v>62</v>
      </c>
      <c r="E75" s="199">
        <v>63</v>
      </c>
      <c r="F75" s="200">
        <v>1216.6668793873644</v>
      </c>
      <c r="G75" s="200">
        <v>704.23215686274511</v>
      </c>
      <c r="H75" s="200">
        <v>3709.8255690278665</v>
      </c>
      <c r="I75" s="200">
        <v>1200.4865730695597</v>
      </c>
      <c r="J75" s="201">
        <v>0.97010602833347792</v>
      </c>
      <c r="K75" s="201">
        <v>0.97826799792358299</v>
      </c>
      <c r="L75" s="200">
        <v>870.74750053180173</v>
      </c>
      <c r="M75" s="200">
        <v>470.94894703254624</v>
      </c>
      <c r="N75" s="200">
        <v>4701</v>
      </c>
      <c r="O75" s="200">
        <v>4182</v>
      </c>
      <c r="P75" s="198"/>
      <c r="Q75" s="198"/>
    </row>
    <row r="76" spans="1:17" s="97" customFormat="1" ht="17.399999999999999" x14ac:dyDescent="0.3">
      <c r="A76" s="193" t="s">
        <v>89</v>
      </c>
      <c r="B76" s="194" t="s">
        <v>161</v>
      </c>
      <c r="C76" s="199">
        <v>69</v>
      </c>
      <c r="D76" s="199">
        <v>56</v>
      </c>
      <c r="E76" s="199">
        <v>61</v>
      </c>
      <c r="F76" s="200">
        <v>1256.979393456648</v>
      </c>
      <c r="G76" s="200">
        <v>1206.4549879119481</v>
      </c>
      <c r="H76" s="200">
        <v>2002.065079505561</v>
      </c>
      <c r="I76" s="200">
        <v>723.44160250169637</v>
      </c>
      <c r="J76" s="201">
        <v>1.9255721520610296</v>
      </c>
      <c r="K76" s="201">
        <v>1.6078917979898251</v>
      </c>
      <c r="L76" s="200">
        <v>489.68243432600264</v>
      </c>
      <c r="M76" s="200">
        <v>278.52264849477115</v>
      </c>
      <c r="N76" s="200">
        <v>67794</v>
      </c>
      <c r="O76" s="200">
        <v>158065</v>
      </c>
      <c r="P76" s="198"/>
      <c r="Q76" s="198"/>
    </row>
    <row r="77" spans="1:17" s="97" customFormat="1" ht="17.399999999999999" x14ac:dyDescent="0.3">
      <c r="A77" s="193" t="s">
        <v>97</v>
      </c>
      <c r="B77" s="194" t="s">
        <v>162</v>
      </c>
      <c r="C77" s="199">
        <v>65</v>
      </c>
      <c r="D77" s="199">
        <v>56</v>
      </c>
      <c r="E77" s="199">
        <v>59</v>
      </c>
      <c r="F77" s="200">
        <v>1451.7117278805001</v>
      </c>
      <c r="G77" s="200">
        <v>1259.5882395074766</v>
      </c>
      <c r="H77" s="200">
        <v>2355.7582030266581</v>
      </c>
      <c r="I77" s="200">
        <v>274.62247895046016</v>
      </c>
      <c r="J77" s="201">
        <v>0.82530396336518952</v>
      </c>
      <c r="K77" s="201">
        <v>0.87853117937593417</v>
      </c>
      <c r="L77" s="200">
        <v>991.73403451844808</v>
      </c>
      <c r="M77" s="200">
        <v>1022.2943299113261</v>
      </c>
      <c r="N77" s="200">
        <v>71498</v>
      </c>
      <c r="O77" s="200">
        <v>168577</v>
      </c>
      <c r="P77" s="198"/>
      <c r="Q77" s="198"/>
    </row>
    <row r="78" spans="1:17" s="97" customFormat="1" ht="17.399999999999999" x14ac:dyDescent="0.3">
      <c r="A78" s="193" t="s">
        <v>87</v>
      </c>
      <c r="B78" s="194" t="s">
        <v>163</v>
      </c>
      <c r="C78" s="199"/>
      <c r="D78" s="199"/>
      <c r="E78" s="199"/>
      <c r="F78" s="200">
        <v>2001.5914091147197</v>
      </c>
      <c r="G78" s="200">
        <v>1696.9743805395613</v>
      </c>
      <c r="H78" s="200">
        <v>3038.4294860601826</v>
      </c>
      <c r="I78" s="200">
        <v>972.46958849892326</v>
      </c>
      <c r="J78" s="201">
        <v>0.35717481574843929</v>
      </c>
      <c r="K78" s="201">
        <v>0.51368729865582829</v>
      </c>
      <c r="L78" s="200">
        <v>2432.8912752459114</v>
      </c>
      <c r="M78" s="200">
        <v>1204.5088178802166</v>
      </c>
      <c r="N78" s="200">
        <v>17395</v>
      </c>
      <c r="O78" s="200">
        <v>36608</v>
      </c>
      <c r="P78" s="198"/>
      <c r="Q78" s="198"/>
    </row>
    <row r="79" spans="1:17" s="97" customFormat="1" ht="17.399999999999999" x14ac:dyDescent="0.3">
      <c r="A79" s="193" t="s">
        <v>97</v>
      </c>
      <c r="B79" s="194" t="s">
        <v>164</v>
      </c>
      <c r="C79" s="199">
        <v>55</v>
      </c>
      <c r="D79" s="199">
        <v>52</v>
      </c>
      <c r="E79" s="199">
        <v>48</v>
      </c>
      <c r="F79" s="200">
        <v>1752.7877145609727</v>
      </c>
      <c r="G79" s="200">
        <v>1349.6899946172423</v>
      </c>
      <c r="H79" s="200">
        <v>2715.6974709961059</v>
      </c>
      <c r="I79" s="200">
        <v>1378.4278871595859</v>
      </c>
      <c r="J79" s="201">
        <v>0.96184169119311747</v>
      </c>
      <c r="K79" s="201">
        <v>0.82367313793683727</v>
      </c>
      <c r="L79" s="200">
        <v>797.9763651166262</v>
      </c>
      <c r="M79" s="200">
        <v>1337.9784794496384</v>
      </c>
      <c r="N79" s="200">
        <v>75858</v>
      </c>
      <c r="O79" s="200">
        <v>178153</v>
      </c>
      <c r="P79" s="198"/>
      <c r="Q79" s="198"/>
    </row>
    <row r="80" spans="1:17" s="97" customFormat="1" ht="17.399999999999999" x14ac:dyDescent="0.3">
      <c r="A80" s="193" t="s">
        <v>89</v>
      </c>
      <c r="B80" s="194" t="s">
        <v>165</v>
      </c>
      <c r="C80" s="199">
        <v>66</v>
      </c>
      <c r="D80" s="199">
        <v>59</v>
      </c>
      <c r="E80" s="199">
        <v>63</v>
      </c>
      <c r="F80" s="200">
        <v>1713.6853758562017</v>
      </c>
      <c r="G80" s="200">
        <v>1388.652632667839</v>
      </c>
      <c r="H80" s="200">
        <v>2997.9931067579951</v>
      </c>
      <c r="I80" s="200">
        <v>613.45491034422582</v>
      </c>
      <c r="J80" s="201">
        <v>1.2566429743028977</v>
      </c>
      <c r="K80" s="201">
        <v>1.1792081853930438</v>
      </c>
      <c r="L80" s="200">
        <v>970.18018411064088</v>
      </c>
      <c r="M80" s="200">
        <v>157.69381789625234</v>
      </c>
      <c r="N80" s="200">
        <v>45842</v>
      </c>
      <c r="O80" s="200">
        <v>79512</v>
      </c>
      <c r="P80" s="198"/>
      <c r="Q80" s="198"/>
    </row>
    <row r="81" spans="1:17" s="97" customFormat="1" ht="17.399999999999999" x14ac:dyDescent="0.3">
      <c r="A81" s="193" t="s">
        <v>97</v>
      </c>
      <c r="B81" s="194" t="s">
        <v>166</v>
      </c>
      <c r="C81" s="199"/>
      <c r="D81" s="199"/>
      <c r="E81" s="199"/>
      <c r="F81" s="200">
        <v>1723.2012805122049</v>
      </c>
      <c r="G81" s="200">
        <v>1649.421052631579</v>
      </c>
      <c r="H81" s="200">
        <v>2415.3981592637056</v>
      </c>
      <c r="I81" s="200">
        <v>520.33613445378148</v>
      </c>
      <c r="J81" s="201">
        <v>0.32042654519101355</v>
      </c>
      <c r="K81" s="201">
        <v>0.69659571517714758</v>
      </c>
      <c r="L81" s="200">
        <v>688.54741896758696</v>
      </c>
      <c r="M81" s="200">
        <v>159.26370548219288</v>
      </c>
      <c r="N81" s="200">
        <v>62684</v>
      </c>
      <c r="O81" s="200">
        <v>148996</v>
      </c>
      <c r="P81" s="198"/>
      <c r="Q81" s="198" t="s">
        <v>361</v>
      </c>
    </row>
    <row r="82" spans="1:17" s="97" customFormat="1" ht="17.399999999999999" x14ac:dyDescent="0.3">
      <c r="A82" s="193" t="s">
        <v>84</v>
      </c>
      <c r="B82" s="194" t="s">
        <v>167</v>
      </c>
      <c r="C82" s="204">
        <v>64</v>
      </c>
      <c r="D82" s="204">
        <v>64</v>
      </c>
      <c r="E82" s="204">
        <v>66</v>
      </c>
      <c r="F82" s="205">
        <v>1214.9508535954476</v>
      </c>
      <c r="G82" s="205">
        <v>763.4116937914406</v>
      </c>
      <c r="H82" s="205">
        <v>2863.0367304707706</v>
      </c>
      <c r="I82" s="205">
        <v>1165.9337816864977</v>
      </c>
      <c r="J82" s="206">
        <v>1.5133223684210526</v>
      </c>
      <c r="K82" s="206">
        <v>1.0766200025033528</v>
      </c>
      <c r="L82" s="205">
        <v>698.00827728918784</v>
      </c>
      <c r="M82" s="205">
        <v>-8.7946197620279367</v>
      </c>
      <c r="N82" s="205">
        <v>6821</v>
      </c>
      <c r="O82" s="205">
        <v>6983</v>
      </c>
      <c r="P82" s="198"/>
      <c r="Q82" s="198"/>
    </row>
    <row r="83" spans="1:17" s="108" customFormat="1" ht="34.799999999999997" x14ac:dyDescent="0.3">
      <c r="A83" s="207"/>
      <c r="B83" s="208"/>
      <c r="C83" s="209" t="s">
        <v>168</v>
      </c>
      <c r="D83" s="209" t="s">
        <v>168</v>
      </c>
      <c r="E83" s="209" t="s">
        <v>168</v>
      </c>
      <c r="F83" s="209" t="s">
        <v>169</v>
      </c>
      <c r="G83" s="209" t="s">
        <v>169</v>
      </c>
      <c r="H83" s="209" t="s">
        <v>169</v>
      </c>
      <c r="I83" s="209" t="s">
        <v>169</v>
      </c>
      <c r="J83" s="209" t="s">
        <v>169</v>
      </c>
      <c r="K83" s="209" t="s">
        <v>169</v>
      </c>
      <c r="L83" s="209" t="s">
        <v>169</v>
      </c>
      <c r="M83" s="209" t="s">
        <v>169</v>
      </c>
      <c r="N83" s="209"/>
      <c r="O83" s="209"/>
      <c r="P83" s="198"/>
      <c r="Q83" s="210"/>
    </row>
    <row r="84" spans="1:17" s="97" customFormat="1" ht="17.399999999999999" hidden="1" x14ac:dyDescent="0.3">
      <c r="A84" s="193"/>
      <c r="B84" s="211" t="s">
        <v>170</v>
      </c>
      <c r="C84" s="212">
        <f>AVERAGE(C4:C82)</f>
        <v>60.327142857142853</v>
      </c>
      <c r="D84" s="212">
        <f t="shared" ref="D84:E84" si="0">AVERAGE(D4:D82)</f>
        <v>55.494285714285716</v>
      </c>
      <c r="E84" s="212">
        <f t="shared" si="0"/>
        <v>57.185915492957747</v>
      </c>
      <c r="F84" s="212">
        <f>MEDIAN(F4:F82)</f>
        <v>1562.608157969451</v>
      </c>
      <c r="G84" s="212">
        <f t="shared" ref="G84:M84" si="1">MEDIAN(G4:G82)</f>
        <v>1371.3144947088831</v>
      </c>
      <c r="H84" s="212">
        <f t="shared" si="1"/>
        <v>2879.3373493975905</v>
      </c>
      <c r="I84" s="212">
        <f t="shared" si="1"/>
        <v>763.69486384240486</v>
      </c>
      <c r="J84" s="213">
        <f t="shared" si="1"/>
        <v>0.82530396336518952</v>
      </c>
      <c r="K84" s="213">
        <f t="shared" si="1"/>
        <v>0.88824247420065627</v>
      </c>
      <c r="L84" s="212">
        <f t="shared" si="1"/>
        <v>972.77466081519094</v>
      </c>
      <c r="M84" s="212">
        <f t="shared" si="1"/>
        <v>338.69697695915642</v>
      </c>
      <c r="N84" s="214">
        <f>SUM(N4:N82)</f>
        <v>2729457</v>
      </c>
      <c r="O84" s="214">
        <f>SUM(O4:O82)</f>
        <v>5602328</v>
      </c>
      <c r="P84" s="198"/>
      <c r="Q84" s="198"/>
    </row>
    <row r="85" spans="1:17" s="97" customFormat="1" ht="17.399999999999999" hidden="1" x14ac:dyDescent="0.3">
      <c r="A85" s="215" t="s">
        <v>89</v>
      </c>
      <c r="B85" s="216" t="s">
        <v>171</v>
      </c>
      <c r="C85" s="212">
        <f>AVERAGE(C7,C10,C12,C21,C25,C34,C38,C45,C46,C47,C52,C53,C55,C62,C67,C76,C80)</f>
        <v>65.393333333333331</v>
      </c>
      <c r="D85" s="212">
        <f>AVERAGE(D7,D10,D12,D21,D25,D34,D38,D45,D46,D47,D52,D53,D55,D62,D67,D76,D80)</f>
        <v>56.706666666666671</v>
      </c>
      <c r="E85" s="212">
        <f>AVERAGE(E7,E10,E12,E21,E25,E34,E38,E45,E46,E47,E52,E53,E55,E62,E67,E76,E80)</f>
        <v>58.346666666666671</v>
      </c>
      <c r="F85" s="212">
        <f t="shared" ref="F85:M85" si="2">MEDIAN(F7,F10,F12,F21,F25,F34,F38,F45,F46,F47,F52,F53,F55,F62,F67,F76,F80)</f>
        <v>1534.5595673433932</v>
      </c>
      <c r="G85" s="212">
        <f t="shared" si="2"/>
        <v>1379.9442261275458</v>
      </c>
      <c r="H85" s="212">
        <f t="shared" si="2"/>
        <v>2210.1700765718979</v>
      </c>
      <c r="I85" s="212">
        <f t="shared" si="2"/>
        <v>500.0120775864151</v>
      </c>
      <c r="J85" s="213">
        <f t="shared" si="2"/>
        <v>0.86653288402559536</v>
      </c>
      <c r="K85" s="213">
        <f t="shared" si="2"/>
        <v>0.88824247420065627</v>
      </c>
      <c r="L85" s="212">
        <f t="shared" si="2"/>
        <v>793.84606827389257</v>
      </c>
      <c r="M85" s="212">
        <f t="shared" si="2"/>
        <v>232.65844015814065</v>
      </c>
      <c r="N85" s="217"/>
      <c r="O85" s="217"/>
      <c r="P85" s="198"/>
      <c r="Q85" s="198"/>
    </row>
    <row r="86" spans="1:17" s="97" customFormat="1" ht="17.399999999999999" hidden="1" x14ac:dyDescent="0.3">
      <c r="A86" s="193" t="s">
        <v>97</v>
      </c>
      <c r="B86" s="194" t="s">
        <v>172</v>
      </c>
      <c r="C86" s="212">
        <f>AVERAGE(C13,C16,C17,C23,C29,C39,C43,C48,C56,C60,C77,C79,C81,C36)</f>
        <v>61.75</v>
      </c>
      <c r="D86" s="212">
        <f>AVERAGE(D13,D16,D17,D23,D29,D39,D43,D48,D56,D60,D77,D79,D81,D36)</f>
        <v>56.583333333333336</v>
      </c>
      <c r="E86" s="212">
        <f>AVERAGE(E13,E16,E17,E23,E29,E39,E43,E48,E56,E60,E77,E79,E81,E36)</f>
        <v>57.916666666666664</v>
      </c>
      <c r="F86" s="212">
        <f t="shared" ref="F86:M86" si="3">MEDIAN(F13,F16,F17,F23,F29,F39,F43,F48,F56,F60,F77,F79,F81,F36)</f>
        <v>1575.0327390087389</v>
      </c>
      <c r="G86" s="212">
        <f t="shared" si="3"/>
        <v>1370.7819158858454</v>
      </c>
      <c r="H86" s="212">
        <f t="shared" si="3"/>
        <v>2359.2456675397525</v>
      </c>
      <c r="I86" s="212">
        <f t="shared" si="3"/>
        <v>595.68323108625862</v>
      </c>
      <c r="J86" s="213">
        <f t="shared" si="3"/>
        <v>0.60209726002088049</v>
      </c>
      <c r="K86" s="213">
        <f t="shared" si="3"/>
        <v>0.76854687993062376</v>
      </c>
      <c r="L86" s="212">
        <f t="shared" si="3"/>
        <v>884.6724865628064</v>
      </c>
      <c r="M86" s="212">
        <f t="shared" si="3"/>
        <v>473.41708368556044</v>
      </c>
      <c r="N86" s="217"/>
      <c r="O86" s="217"/>
      <c r="P86" s="198"/>
      <c r="Q86" s="198"/>
    </row>
    <row r="87" spans="1:17" s="97" customFormat="1" ht="17.399999999999999" hidden="1" x14ac:dyDescent="0.3">
      <c r="A87" s="193" t="s">
        <v>87</v>
      </c>
      <c r="B87" s="194" t="s">
        <v>173</v>
      </c>
      <c r="C87" s="212">
        <f>AVERAGE(C6,C28,C30,C31,C35,C40,C49,C70,C72,C73,C78)</f>
        <v>59.8</v>
      </c>
      <c r="D87" s="212">
        <f t="shared" ref="D87:E87" si="4">AVERAGE(D6,D28,D30,D31,D35,D40,D49,D70,D72,D73,D78)</f>
        <v>55.8</v>
      </c>
      <c r="E87" s="212">
        <f t="shared" si="4"/>
        <v>57.1</v>
      </c>
      <c r="F87" s="212">
        <f>MEDIAN(F6,F28,F30,F31,F35,F40,F49,F70,F72,F73,F78)</f>
        <v>1683.021911547251</v>
      </c>
      <c r="G87" s="212">
        <f t="shared" ref="G87:M87" si="5">MEDIAN(G6,G28,G30,G31,G35,G40,G49,G70,G72,G73,G78)</f>
        <v>1377.4784413623927</v>
      </c>
      <c r="H87" s="212">
        <f t="shared" si="5"/>
        <v>3284.2310078047781</v>
      </c>
      <c r="I87" s="212">
        <f t="shared" si="5"/>
        <v>972.46958849892326</v>
      </c>
      <c r="J87" s="213">
        <f t="shared" si="5"/>
        <v>0.94580354395588129</v>
      </c>
      <c r="K87" s="213">
        <f t="shared" si="5"/>
        <v>0.91130152107556739</v>
      </c>
      <c r="L87" s="212">
        <f t="shared" si="5"/>
        <v>1288.4695859601295</v>
      </c>
      <c r="M87" s="212">
        <f t="shared" si="5"/>
        <v>479.11880985651476</v>
      </c>
      <c r="N87" s="217"/>
      <c r="O87" s="217"/>
      <c r="P87" s="198"/>
      <c r="Q87" s="198"/>
    </row>
    <row r="88" spans="1:17" s="97" customFormat="1" ht="17.399999999999999" hidden="1" x14ac:dyDescent="0.3">
      <c r="A88" s="193" t="s">
        <v>91</v>
      </c>
      <c r="B88" s="194" t="s">
        <v>174</v>
      </c>
      <c r="C88" s="212">
        <f>AVERAGE(C8,C9,C15,C19,C20,C22,C26,C42,C50,C51,C54,C58,C65,C66,C69,C74)</f>
        <v>55.857142857142854</v>
      </c>
      <c r="D88" s="212">
        <f>AVERAGE(D8,D9,D15,D19,D20,D22,D26,D42,D50,D51,D54,D58,D65,D66,D69,D74)</f>
        <v>51.928571428571431</v>
      </c>
      <c r="E88" s="212">
        <f>AVERAGE(E8,E9,E15,E19,E20,E22,E26,E42,E50,E51,E54,E58,E65,E66,E69,E74)</f>
        <v>55</v>
      </c>
      <c r="F88" s="212">
        <f t="shared" ref="F88:M88" si="6">MEDIAN(F8,F9,F15,F19,F20, F22,F26,F42,F50,F51,F54,F58,F65,F66,F69,F74)</f>
        <v>1590.1545539197648</v>
      </c>
      <c r="G88" s="212">
        <f t="shared" si="6"/>
        <v>1343.4229602876492</v>
      </c>
      <c r="H88" s="212">
        <f t="shared" si="6"/>
        <v>3008.8829507259497</v>
      </c>
      <c r="I88" s="212">
        <f t="shared" si="6"/>
        <v>818.71974074934474</v>
      </c>
      <c r="J88" s="213">
        <f t="shared" si="6"/>
        <v>0.76953711672211833</v>
      </c>
      <c r="K88" s="213">
        <f t="shared" si="6"/>
        <v>0.9732530001128481</v>
      </c>
      <c r="L88" s="212">
        <f t="shared" si="6"/>
        <v>1174.1246954103644</v>
      </c>
      <c r="M88" s="212">
        <f t="shared" si="6"/>
        <v>402.65747752007348</v>
      </c>
      <c r="N88" s="217"/>
      <c r="O88" s="217"/>
      <c r="P88" s="198"/>
      <c r="Q88" s="198"/>
    </row>
    <row r="89" spans="1:17" s="97" customFormat="1" ht="17.399999999999999" hidden="1" x14ac:dyDescent="0.3">
      <c r="A89" s="193" t="s">
        <v>84</v>
      </c>
      <c r="B89" s="194" t="s">
        <v>175</v>
      </c>
      <c r="C89" s="212">
        <f>AVERAGE(C4,C5,C11,C14,C18,C24,C27,C32,C33,C37,C41,C44,C59,C57,C61,C63,C64,C68,C71,C75,C82)</f>
        <v>59</v>
      </c>
      <c r="D89" s="212">
        <f t="shared" ref="D89:E89" si="7">AVERAGE(D4,D5,D11,D14,D18,D24,D27,D32,D33,D37,D41,D44,D59,D57,D61,D63,D64,D68,D71,D75,D82)</f>
        <v>56.315789473684212</v>
      </c>
      <c r="E89" s="212">
        <f t="shared" si="7"/>
        <v>57.578947368421055</v>
      </c>
      <c r="F89" s="212">
        <f>MEDIAN(F4,F5,F11,F14,F18,F24,F27,F32,F33,F37,F41,F44,F59,F57,F61,F63,F64,F68,F71,F75,F82)</f>
        <v>1479.1546043368066</v>
      </c>
      <c r="G89" s="212">
        <f t="shared" ref="G89:M89" si="8">MEDIAN(G4,G5,G11,G14,G18,G24,G27,G32,G33,G37,G41,G44,G59,G57,G61,G63,G64,G68,G71,G75,G82)</f>
        <v>1352.6759152659452</v>
      </c>
      <c r="H89" s="212">
        <f t="shared" si="8"/>
        <v>3277.9941509169817</v>
      </c>
      <c r="I89" s="212">
        <f t="shared" si="8"/>
        <v>1165.9337816864977</v>
      </c>
      <c r="J89" s="213">
        <f t="shared" si="8"/>
        <v>1.1154792000165858</v>
      </c>
      <c r="K89" s="213">
        <f t="shared" si="8"/>
        <v>1.0766200025033528</v>
      </c>
      <c r="L89" s="212">
        <f t="shared" si="8"/>
        <v>962.74888163462697</v>
      </c>
      <c r="M89" s="212">
        <f t="shared" si="8"/>
        <v>491.21392874415608</v>
      </c>
      <c r="N89" s="217"/>
      <c r="O89" s="217"/>
      <c r="P89" s="198"/>
      <c r="Q89" s="198"/>
    </row>
    <row r="90" spans="1:17" s="97" customFormat="1" ht="17.399999999999999" x14ac:dyDescent="0.3">
      <c r="A90" s="193"/>
      <c r="B90" s="194" t="s">
        <v>170</v>
      </c>
      <c r="C90" s="212">
        <v>60.327142857142853</v>
      </c>
      <c r="D90" s="212">
        <v>55.494285714285716</v>
      </c>
      <c r="E90" s="212">
        <v>57.185915492957747</v>
      </c>
      <c r="F90" s="212">
        <v>1562.608157969451</v>
      </c>
      <c r="G90" s="212">
        <v>1371.3144947088831</v>
      </c>
      <c r="H90" s="212">
        <v>2879.3373493975905</v>
      </c>
      <c r="I90" s="212">
        <v>763.69486384240486</v>
      </c>
      <c r="J90" s="213">
        <v>0.82530396336518952</v>
      </c>
      <c r="K90" s="213">
        <v>0.88824247420065627</v>
      </c>
      <c r="L90" s="212">
        <v>972.77466081519094</v>
      </c>
      <c r="M90" s="212">
        <v>338.69697695915642</v>
      </c>
      <c r="N90" s="214">
        <v>2729457</v>
      </c>
      <c r="O90" s="214">
        <v>5602328</v>
      </c>
      <c r="P90" s="198"/>
      <c r="Q90" s="198"/>
    </row>
    <row r="91" spans="1:17" ht="18" x14ac:dyDescent="0.35">
      <c r="A91" s="193" t="s">
        <v>89</v>
      </c>
      <c r="B91" s="194" t="s">
        <v>171</v>
      </c>
      <c r="C91" s="212">
        <v>65.393333333333331</v>
      </c>
      <c r="D91" s="212">
        <v>56.706666666666671</v>
      </c>
      <c r="E91" s="212">
        <v>58.346666666666671</v>
      </c>
      <c r="F91" s="212">
        <v>1534.5595673433932</v>
      </c>
      <c r="G91" s="212">
        <v>1379.9442261275458</v>
      </c>
      <c r="H91" s="212">
        <v>2210.1700765718979</v>
      </c>
      <c r="I91" s="212">
        <v>500.0120775864151</v>
      </c>
      <c r="J91" s="213">
        <v>0.86653288402559536</v>
      </c>
      <c r="K91" s="213">
        <v>0.88824247420065627</v>
      </c>
      <c r="L91" s="212">
        <v>793.84606827389257</v>
      </c>
      <c r="M91" s="212">
        <v>232.65844015814065</v>
      </c>
      <c r="N91" s="192"/>
      <c r="O91" s="192"/>
      <c r="P91" s="192"/>
      <c r="Q91" s="192"/>
    </row>
    <row r="92" spans="1:17" ht="18" x14ac:dyDescent="0.35">
      <c r="A92" s="193" t="s">
        <v>97</v>
      </c>
      <c r="B92" s="194" t="s">
        <v>172</v>
      </c>
      <c r="C92" s="212">
        <v>61.75</v>
      </c>
      <c r="D92" s="212">
        <v>56.583333333333336</v>
      </c>
      <c r="E92" s="212">
        <v>57.916666666666664</v>
      </c>
      <c r="F92" s="212">
        <v>1575.0327390087389</v>
      </c>
      <c r="G92" s="212">
        <v>1370.7819158858454</v>
      </c>
      <c r="H92" s="212">
        <v>2359.2456675397525</v>
      </c>
      <c r="I92" s="212">
        <v>595.68323108625862</v>
      </c>
      <c r="J92" s="213">
        <v>0.60209726002088049</v>
      </c>
      <c r="K92" s="213">
        <v>0.76854687993062376</v>
      </c>
      <c r="L92" s="212">
        <v>884.6724865628064</v>
      </c>
      <c r="M92" s="212">
        <v>473.41708368556044</v>
      </c>
      <c r="N92" s="192"/>
      <c r="O92" s="192"/>
      <c r="P92" s="192"/>
      <c r="Q92" s="192"/>
    </row>
    <row r="93" spans="1:17" ht="18" x14ac:dyDescent="0.35">
      <c r="A93" s="193" t="s">
        <v>87</v>
      </c>
      <c r="B93" s="194" t="s">
        <v>173</v>
      </c>
      <c r="C93" s="212">
        <v>59.8</v>
      </c>
      <c r="D93" s="212">
        <v>55.8</v>
      </c>
      <c r="E93" s="212">
        <v>57.1</v>
      </c>
      <c r="F93" s="212">
        <v>1683.021911547251</v>
      </c>
      <c r="G93" s="212">
        <v>1377.4784413623927</v>
      </c>
      <c r="H93" s="212">
        <v>3284.2310078047781</v>
      </c>
      <c r="I93" s="212">
        <v>972.46958849892326</v>
      </c>
      <c r="J93" s="213">
        <v>0.94580354395588129</v>
      </c>
      <c r="K93" s="213">
        <v>0.91130152107556739</v>
      </c>
      <c r="L93" s="212">
        <v>1288.4695859601295</v>
      </c>
      <c r="M93" s="212">
        <v>479.11880985651476</v>
      </c>
      <c r="N93" s="192"/>
      <c r="O93" s="192"/>
      <c r="P93" s="192"/>
      <c r="Q93" s="192"/>
    </row>
    <row r="94" spans="1:17" ht="18" x14ac:dyDescent="0.35">
      <c r="A94" s="193" t="s">
        <v>91</v>
      </c>
      <c r="B94" s="194" t="s">
        <v>174</v>
      </c>
      <c r="C94" s="212">
        <v>55.857142857142854</v>
      </c>
      <c r="D94" s="212">
        <v>51.928571428571431</v>
      </c>
      <c r="E94" s="212">
        <v>55</v>
      </c>
      <c r="F94" s="212">
        <v>1590.1545539197648</v>
      </c>
      <c r="G94" s="212">
        <v>1343.4229602876492</v>
      </c>
      <c r="H94" s="212">
        <v>3008.8829507259497</v>
      </c>
      <c r="I94" s="212">
        <v>818.71974074934474</v>
      </c>
      <c r="J94" s="213">
        <v>0.76953711672211833</v>
      </c>
      <c r="K94" s="213">
        <v>0.9732530001128481</v>
      </c>
      <c r="L94" s="212">
        <v>1174.1246954103644</v>
      </c>
      <c r="M94" s="212">
        <v>402.65747752007348</v>
      </c>
      <c r="N94" s="192"/>
      <c r="O94" s="192"/>
      <c r="P94" s="192"/>
      <c r="Q94" s="192"/>
    </row>
    <row r="95" spans="1:17" ht="18" x14ac:dyDescent="0.35">
      <c r="A95" s="193" t="s">
        <v>84</v>
      </c>
      <c r="B95" s="194" t="s">
        <v>175</v>
      </c>
      <c r="C95" s="212">
        <v>59</v>
      </c>
      <c r="D95" s="212">
        <v>56.315789473684212</v>
      </c>
      <c r="E95" s="212">
        <v>57.578947368421055</v>
      </c>
      <c r="F95" s="212">
        <v>1479.1546043368066</v>
      </c>
      <c r="G95" s="212">
        <v>1352.6759152659452</v>
      </c>
      <c r="H95" s="212">
        <v>3277.9941509169817</v>
      </c>
      <c r="I95" s="212">
        <v>1165.9337816864977</v>
      </c>
      <c r="J95" s="213">
        <v>1.1154792000165858</v>
      </c>
      <c r="K95" s="213">
        <v>1.0766200025033528</v>
      </c>
      <c r="L95" s="212">
        <v>962.74888163462697</v>
      </c>
      <c r="M95" s="212">
        <v>491.21392874415608</v>
      </c>
      <c r="N95" s="192"/>
      <c r="O95" s="192"/>
      <c r="P95" s="192"/>
      <c r="Q95" s="192"/>
    </row>
  </sheetData>
  <printOptions headings="1"/>
  <pageMargins left="0.70866141732283472" right="0.70866141732283472" top="0.74803149606299213" bottom="0.74803149606299213" header="0.31496062992125984" footer="0.31496062992125984"/>
  <pageSetup paperSize="8" scale="63" fitToWidth="2" orientation="portrait" r:id="rId1"/>
  <colBreaks count="1" manualBreakCount="1">
    <brk id="10" max="9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topLeftCell="A45" zoomScale="65" zoomScaleNormal="65" workbookViewId="0">
      <selection activeCell="A82" sqref="A82:XFD90"/>
    </sheetView>
  </sheetViews>
  <sheetFormatPr defaultRowHeight="13.2" x14ac:dyDescent="0.25"/>
  <cols>
    <col min="1" max="1" width="10.33203125" customWidth="1"/>
    <col min="2" max="2" width="21.109375" customWidth="1"/>
    <col min="3" max="3" width="15.5546875" customWidth="1"/>
    <col min="4" max="4" width="18.33203125" customWidth="1"/>
    <col min="5" max="5" width="17.88671875" customWidth="1"/>
    <col min="6" max="7" width="15.109375" customWidth="1"/>
    <col min="8" max="8" width="15.88671875" customWidth="1"/>
    <col min="9" max="9" width="15.109375" customWidth="1"/>
    <col min="10" max="10" width="17.5546875" customWidth="1"/>
    <col min="11" max="11" width="16.6640625" customWidth="1"/>
    <col min="12" max="13" width="14.88671875" customWidth="1"/>
    <col min="14" max="14" width="16.6640625" customWidth="1"/>
    <col min="15" max="15" width="13.44140625" customWidth="1"/>
    <col min="16" max="16" width="205.88671875" hidden="1" customWidth="1"/>
    <col min="17" max="17" width="9.88671875" bestFit="1" customWidth="1"/>
  </cols>
  <sheetData>
    <row r="1" spans="1:17" ht="34.799999999999997" x14ac:dyDescent="0.55000000000000004">
      <c r="A1" s="109" t="s">
        <v>53</v>
      </c>
      <c r="B1" s="109"/>
      <c r="C1" s="109"/>
      <c r="D1" s="109"/>
      <c r="E1" s="109"/>
      <c r="F1" s="109"/>
      <c r="G1" s="109"/>
      <c r="H1" s="109"/>
      <c r="I1" s="109"/>
      <c r="J1" s="109"/>
      <c r="K1" s="109"/>
      <c r="L1" s="110"/>
      <c r="M1" s="109"/>
      <c r="N1" s="109"/>
      <c r="O1" s="110"/>
      <c r="P1" s="109" t="s">
        <v>362</v>
      </c>
      <c r="Q1" s="109"/>
    </row>
    <row r="2" spans="1:17" ht="21" x14ac:dyDescent="0.25">
      <c r="A2" s="16"/>
      <c r="B2" s="17"/>
      <c r="C2" s="18" t="s">
        <v>54</v>
      </c>
      <c r="D2" s="18" t="s">
        <v>55</v>
      </c>
      <c r="E2" s="18" t="s">
        <v>56</v>
      </c>
      <c r="F2" s="18" t="s">
        <v>57</v>
      </c>
      <c r="G2" s="18" t="s">
        <v>58</v>
      </c>
      <c r="H2" s="18" t="s">
        <v>59</v>
      </c>
      <c r="I2" s="18" t="s">
        <v>60</v>
      </c>
      <c r="J2" s="18" t="s">
        <v>61</v>
      </c>
      <c r="K2" s="18" t="s">
        <v>62</v>
      </c>
      <c r="L2" s="18" t="s">
        <v>63</v>
      </c>
      <c r="M2" s="18" t="s">
        <v>64</v>
      </c>
      <c r="N2" s="18" t="s">
        <v>65</v>
      </c>
      <c r="O2" s="18" t="s">
        <v>66</v>
      </c>
      <c r="P2" s="16"/>
      <c r="Q2" s="17"/>
    </row>
    <row r="3" spans="1:17" ht="69" x14ac:dyDescent="0.25">
      <c r="A3" s="45" t="s">
        <v>68</v>
      </c>
      <c r="B3" s="45" t="s">
        <v>69</v>
      </c>
      <c r="C3" s="51" t="s">
        <v>70</v>
      </c>
      <c r="D3" s="51" t="s">
        <v>71</v>
      </c>
      <c r="E3" s="51" t="s">
        <v>72</v>
      </c>
      <c r="F3" s="51" t="s">
        <v>73</v>
      </c>
      <c r="G3" s="51" t="s">
        <v>74</v>
      </c>
      <c r="H3" s="51" t="s">
        <v>75</v>
      </c>
      <c r="I3" s="51" t="s">
        <v>76</v>
      </c>
      <c r="J3" s="51" t="s">
        <v>77</v>
      </c>
      <c r="K3" s="51" t="s">
        <v>78</v>
      </c>
      <c r="L3" s="51" t="s">
        <v>79</v>
      </c>
      <c r="M3" s="51" t="s">
        <v>80</v>
      </c>
      <c r="N3" s="51" t="s">
        <v>81</v>
      </c>
      <c r="O3" s="51" t="s">
        <v>82</v>
      </c>
      <c r="P3" s="45" t="s">
        <v>68</v>
      </c>
      <c r="Q3" s="45" t="s">
        <v>69</v>
      </c>
    </row>
    <row r="4" spans="1:17" s="97" customFormat="1" ht="15" customHeight="1" x14ac:dyDescent="0.25">
      <c r="A4" s="113" t="s">
        <v>84</v>
      </c>
      <c r="B4" s="114" t="s">
        <v>85</v>
      </c>
      <c r="C4" s="115">
        <v>63</v>
      </c>
      <c r="D4" s="115">
        <v>57</v>
      </c>
      <c r="E4" s="115">
        <v>56</v>
      </c>
      <c r="F4" s="116">
        <v>1440</v>
      </c>
      <c r="G4" s="116">
        <v>1300</v>
      </c>
      <c r="H4" s="116">
        <v>3108</v>
      </c>
      <c r="I4" s="116">
        <v>839</v>
      </c>
      <c r="J4" s="117">
        <v>0.97</v>
      </c>
      <c r="K4" s="117">
        <v>0.98</v>
      </c>
      <c r="L4" s="116">
        <v>1219</v>
      </c>
      <c r="M4" s="116">
        <v>254</v>
      </c>
      <c r="N4" s="116">
        <v>8250</v>
      </c>
      <c r="O4" s="116">
        <v>12103</v>
      </c>
      <c r="P4" s="113" t="s">
        <v>84</v>
      </c>
      <c r="Q4" s="114" t="s">
        <v>85</v>
      </c>
    </row>
    <row r="5" spans="1:17" s="97" customFormat="1" ht="15" customHeight="1" x14ac:dyDescent="0.25">
      <c r="A5" s="113" t="s">
        <v>84</v>
      </c>
      <c r="B5" s="114" t="s">
        <v>86</v>
      </c>
      <c r="C5" s="119"/>
      <c r="D5" s="119"/>
      <c r="E5" s="119"/>
      <c r="F5" s="120">
        <v>1669</v>
      </c>
      <c r="G5" s="120">
        <v>1245</v>
      </c>
      <c r="H5" s="120">
        <v>4589</v>
      </c>
      <c r="I5" s="120">
        <v>787</v>
      </c>
      <c r="J5" s="121">
        <v>0.74</v>
      </c>
      <c r="K5" s="121">
        <v>0.92</v>
      </c>
      <c r="L5" s="120">
        <v>940</v>
      </c>
      <c r="M5" s="120">
        <v>54</v>
      </c>
      <c r="N5" s="120">
        <v>6926</v>
      </c>
      <c r="O5" s="120">
        <v>11297</v>
      </c>
      <c r="P5" s="113" t="s">
        <v>84</v>
      </c>
      <c r="Q5" s="114" t="s">
        <v>86</v>
      </c>
    </row>
    <row r="6" spans="1:17" s="97" customFormat="1" ht="15" customHeight="1" x14ac:dyDescent="0.25">
      <c r="A6" s="113" t="s">
        <v>87</v>
      </c>
      <c r="B6" s="114" t="s">
        <v>88</v>
      </c>
      <c r="C6" s="119">
        <v>57</v>
      </c>
      <c r="D6" s="119">
        <v>50</v>
      </c>
      <c r="E6" s="119">
        <v>54</v>
      </c>
      <c r="F6" s="120">
        <v>1556</v>
      </c>
      <c r="G6" s="120">
        <v>1188</v>
      </c>
      <c r="H6" s="120">
        <v>2837</v>
      </c>
      <c r="I6" s="120">
        <v>1186</v>
      </c>
      <c r="J6" s="121">
        <v>0.57999999999999996</v>
      </c>
      <c r="K6" s="121">
        <v>0.7</v>
      </c>
      <c r="L6" s="120">
        <v>930</v>
      </c>
      <c r="M6" s="120">
        <v>388</v>
      </c>
      <c r="N6" s="120">
        <v>46530</v>
      </c>
      <c r="O6" s="120">
        <v>95007</v>
      </c>
      <c r="P6" s="113" t="s">
        <v>87</v>
      </c>
      <c r="Q6" s="114" t="s">
        <v>88</v>
      </c>
    </row>
    <row r="7" spans="1:17" s="97" customFormat="1" ht="15" customHeight="1" x14ac:dyDescent="0.25">
      <c r="A7" s="113" t="s">
        <v>89</v>
      </c>
      <c r="B7" s="114" t="s">
        <v>90</v>
      </c>
      <c r="C7" s="119">
        <v>69</v>
      </c>
      <c r="D7" s="119">
        <v>58</v>
      </c>
      <c r="E7" s="119">
        <v>58</v>
      </c>
      <c r="F7" s="120">
        <v>1294</v>
      </c>
      <c r="G7" s="120">
        <v>1216</v>
      </c>
      <c r="H7" s="120">
        <v>2297</v>
      </c>
      <c r="I7" s="120">
        <v>915</v>
      </c>
      <c r="J7" s="121">
        <v>3.95</v>
      </c>
      <c r="K7" s="121">
        <v>2.1800000000000002</v>
      </c>
      <c r="L7" s="120">
        <v>1320</v>
      </c>
      <c r="M7" s="120">
        <v>-52</v>
      </c>
      <c r="N7" s="120">
        <v>51278</v>
      </c>
      <c r="O7" s="120">
        <v>122722</v>
      </c>
      <c r="P7" s="113" t="s">
        <v>89</v>
      </c>
      <c r="Q7" s="114" t="s">
        <v>90</v>
      </c>
    </row>
    <row r="8" spans="1:17" s="97" customFormat="1" ht="15" customHeight="1" x14ac:dyDescent="0.25">
      <c r="A8" s="113" t="s">
        <v>91</v>
      </c>
      <c r="B8" s="114" t="s">
        <v>92</v>
      </c>
      <c r="C8" s="119">
        <v>55</v>
      </c>
      <c r="D8" s="119">
        <v>52</v>
      </c>
      <c r="E8" s="119">
        <v>53</v>
      </c>
      <c r="F8" s="120">
        <v>1308</v>
      </c>
      <c r="G8" s="120">
        <v>1224</v>
      </c>
      <c r="H8" s="120">
        <v>2132</v>
      </c>
      <c r="I8" s="120">
        <v>654</v>
      </c>
      <c r="J8" s="121">
        <v>0.67</v>
      </c>
      <c r="K8" s="121">
        <v>1.46</v>
      </c>
      <c r="L8" s="120">
        <v>896</v>
      </c>
      <c r="M8" s="120">
        <v>455</v>
      </c>
      <c r="N8" s="120">
        <v>28077</v>
      </c>
      <c r="O8" s="120">
        <v>30024</v>
      </c>
      <c r="P8" s="113" t="s">
        <v>91</v>
      </c>
      <c r="Q8" s="114" t="s">
        <v>92</v>
      </c>
    </row>
    <row r="9" spans="1:17" s="97" customFormat="1" ht="15" customHeight="1" x14ac:dyDescent="0.25">
      <c r="A9" s="113" t="s">
        <v>91</v>
      </c>
      <c r="B9" s="114" t="s">
        <v>93</v>
      </c>
      <c r="C9" s="119">
        <v>45</v>
      </c>
      <c r="D9" s="119">
        <v>47</v>
      </c>
      <c r="E9" s="119">
        <v>47</v>
      </c>
      <c r="F9" s="120">
        <v>1541</v>
      </c>
      <c r="G9" s="120">
        <v>1298</v>
      </c>
      <c r="H9" s="120">
        <v>3169</v>
      </c>
      <c r="I9" s="120">
        <v>655</v>
      </c>
      <c r="J9" s="121">
        <v>0.97</v>
      </c>
      <c r="K9" s="121">
        <v>0.98</v>
      </c>
      <c r="L9" s="120">
        <v>1232</v>
      </c>
      <c r="M9" s="120">
        <v>699</v>
      </c>
      <c r="N9" s="120">
        <v>22753</v>
      </c>
      <c r="O9" s="120">
        <v>43416</v>
      </c>
      <c r="P9" s="113" t="s">
        <v>91</v>
      </c>
      <c r="Q9" s="114" t="s">
        <v>93</v>
      </c>
    </row>
    <row r="10" spans="1:17" s="97" customFormat="1" ht="15" customHeight="1" x14ac:dyDescent="0.25">
      <c r="A10" s="113" t="s">
        <v>89</v>
      </c>
      <c r="B10" s="114" t="s">
        <v>94</v>
      </c>
      <c r="C10" s="119">
        <v>65</v>
      </c>
      <c r="D10" s="119">
        <v>51</v>
      </c>
      <c r="E10" s="119">
        <v>53</v>
      </c>
      <c r="F10" s="120">
        <v>1605</v>
      </c>
      <c r="G10" s="120">
        <v>1611</v>
      </c>
      <c r="H10" s="120">
        <v>2261</v>
      </c>
      <c r="I10" s="120">
        <v>371</v>
      </c>
      <c r="J10" s="121">
        <v>0.98</v>
      </c>
      <c r="K10" s="121">
        <v>0.98</v>
      </c>
      <c r="L10" s="120">
        <v>924</v>
      </c>
      <c r="M10" s="120">
        <v>122</v>
      </c>
      <c r="N10" s="120">
        <v>40928</v>
      </c>
      <c r="O10" s="120">
        <v>96101</v>
      </c>
      <c r="P10" s="113" t="s">
        <v>89</v>
      </c>
      <c r="Q10" s="114" t="s">
        <v>94</v>
      </c>
    </row>
    <row r="11" spans="1:17" s="97" customFormat="1" ht="15" customHeight="1" x14ac:dyDescent="0.25">
      <c r="A11" s="113" t="s">
        <v>84</v>
      </c>
      <c r="B11" s="114" t="s">
        <v>95</v>
      </c>
      <c r="C11" s="119">
        <v>57</v>
      </c>
      <c r="D11" s="119">
        <v>54</v>
      </c>
      <c r="E11" s="119">
        <v>54</v>
      </c>
      <c r="F11" s="120">
        <v>1830</v>
      </c>
      <c r="G11" s="120">
        <v>841</v>
      </c>
      <c r="H11" s="120">
        <v>3569</v>
      </c>
      <c r="I11" s="120">
        <v>1105</v>
      </c>
      <c r="J11" s="121">
        <v>0.81</v>
      </c>
      <c r="K11" s="121">
        <v>0.88</v>
      </c>
      <c r="L11" s="120">
        <v>1724</v>
      </c>
      <c r="M11" s="120">
        <v>805</v>
      </c>
      <c r="N11" s="120">
        <v>7272</v>
      </c>
      <c r="O11" s="120">
        <v>13754</v>
      </c>
      <c r="P11" s="113" t="s">
        <v>84</v>
      </c>
      <c r="Q11" s="114" t="s">
        <v>95</v>
      </c>
    </row>
    <row r="12" spans="1:17" s="97" customFormat="1" ht="15" customHeight="1" x14ac:dyDescent="0.25">
      <c r="A12" s="113" t="s">
        <v>89</v>
      </c>
      <c r="B12" s="114" t="s">
        <v>96</v>
      </c>
      <c r="C12" s="119">
        <v>68</v>
      </c>
      <c r="D12" s="119">
        <v>61</v>
      </c>
      <c r="E12" s="119">
        <v>66</v>
      </c>
      <c r="F12" s="120">
        <v>1794</v>
      </c>
      <c r="G12" s="120">
        <v>1798</v>
      </c>
      <c r="H12" s="120">
        <v>2465</v>
      </c>
      <c r="I12" s="120">
        <v>614.87296407654901</v>
      </c>
      <c r="J12" s="121">
        <v>1.04</v>
      </c>
      <c r="K12" s="121">
        <v>1.02</v>
      </c>
      <c r="L12" s="120">
        <v>1023</v>
      </c>
      <c r="M12" s="120">
        <v>27</v>
      </c>
      <c r="N12" s="120">
        <v>70543</v>
      </c>
      <c r="O12" s="120">
        <v>166818</v>
      </c>
      <c r="P12" s="113" t="s">
        <v>89</v>
      </c>
      <c r="Q12" s="114" t="s">
        <v>96</v>
      </c>
    </row>
    <row r="13" spans="1:17" s="97" customFormat="1" ht="15" customHeight="1" x14ac:dyDescent="0.25">
      <c r="A13" s="113" t="s">
        <v>97</v>
      </c>
      <c r="B13" s="114" t="s">
        <v>98</v>
      </c>
      <c r="C13" s="119">
        <v>64.2</v>
      </c>
      <c r="D13" s="119">
        <v>64.099999999999994</v>
      </c>
      <c r="E13" s="119">
        <v>65</v>
      </c>
      <c r="F13" s="120">
        <v>1443</v>
      </c>
      <c r="G13" s="120">
        <v>1229</v>
      </c>
      <c r="H13" s="120">
        <v>2334</v>
      </c>
      <c r="I13" s="120">
        <v>644</v>
      </c>
      <c r="J13" s="121">
        <v>0.76</v>
      </c>
      <c r="K13" s="121">
        <v>0.89</v>
      </c>
      <c r="L13" s="120">
        <v>985</v>
      </c>
      <c r="M13" s="120">
        <v>43</v>
      </c>
      <c r="N13" s="120">
        <v>73434</v>
      </c>
      <c r="O13" s="120">
        <v>191084</v>
      </c>
      <c r="P13" s="113" t="s">
        <v>97</v>
      </c>
      <c r="Q13" s="114" t="s">
        <v>98</v>
      </c>
    </row>
    <row r="14" spans="1:17" s="97" customFormat="1" ht="15" customHeight="1" x14ac:dyDescent="0.25">
      <c r="A14" s="113" t="s">
        <v>84</v>
      </c>
      <c r="B14" s="114" t="s">
        <v>99</v>
      </c>
      <c r="C14" s="119">
        <v>62</v>
      </c>
      <c r="D14" s="119">
        <v>62</v>
      </c>
      <c r="E14" s="119">
        <v>66</v>
      </c>
      <c r="F14" s="120">
        <v>1505</v>
      </c>
      <c r="G14" s="120">
        <v>950</v>
      </c>
      <c r="H14" s="120">
        <v>4254</v>
      </c>
      <c r="I14" s="120">
        <v>1632</v>
      </c>
      <c r="J14" s="121">
        <v>0.92</v>
      </c>
      <c r="K14" s="121">
        <v>0.96</v>
      </c>
      <c r="L14" s="120">
        <v>1252</v>
      </c>
      <c r="M14" s="120">
        <v>862</v>
      </c>
      <c r="N14" s="120">
        <v>6202</v>
      </c>
      <c r="O14" s="120">
        <v>6462</v>
      </c>
      <c r="P14" s="113" t="s">
        <v>84</v>
      </c>
      <c r="Q14" s="114" t="s">
        <v>99</v>
      </c>
    </row>
    <row r="15" spans="1:17" s="97" customFormat="1" ht="15" customHeight="1" x14ac:dyDescent="0.25">
      <c r="A15" s="113" t="s">
        <v>91</v>
      </c>
      <c r="B15" s="114" t="s">
        <v>100</v>
      </c>
      <c r="C15" s="119">
        <v>53</v>
      </c>
      <c r="D15" s="119">
        <v>52</v>
      </c>
      <c r="E15" s="119">
        <v>54</v>
      </c>
      <c r="F15" s="120">
        <v>1487</v>
      </c>
      <c r="G15" s="120">
        <v>1288</v>
      </c>
      <c r="H15" s="120">
        <v>3623</v>
      </c>
      <c r="I15" s="120">
        <v>1294</v>
      </c>
      <c r="J15" s="121">
        <v>0.95</v>
      </c>
      <c r="K15" s="121">
        <v>1.17</v>
      </c>
      <c r="L15" s="120">
        <v>1516</v>
      </c>
      <c r="M15" s="120">
        <v>539</v>
      </c>
      <c r="N15" s="120">
        <v>20029</v>
      </c>
      <c r="O15" s="120">
        <v>36665</v>
      </c>
      <c r="P15" s="113" t="s">
        <v>91</v>
      </c>
      <c r="Q15" s="114" t="s">
        <v>100</v>
      </c>
    </row>
    <row r="16" spans="1:17" s="97" customFormat="1" ht="15" customHeight="1" x14ac:dyDescent="0.25">
      <c r="A16" s="113" t="s">
        <v>97</v>
      </c>
      <c r="B16" s="114" t="s">
        <v>101</v>
      </c>
      <c r="C16" s="119">
        <v>57</v>
      </c>
      <c r="D16" s="119">
        <v>56</v>
      </c>
      <c r="E16" s="119">
        <v>57</v>
      </c>
      <c r="F16" s="120">
        <v>1673</v>
      </c>
      <c r="G16" s="120">
        <v>1473</v>
      </c>
      <c r="H16" s="120">
        <v>2946</v>
      </c>
      <c r="I16" s="120">
        <v>873</v>
      </c>
      <c r="J16" s="121">
        <v>0.56000000000000005</v>
      </c>
      <c r="K16" s="121">
        <v>0.72</v>
      </c>
      <c r="L16" s="120">
        <v>2147</v>
      </c>
      <c r="M16" s="120">
        <v>1107</v>
      </c>
      <c r="N16" s="120">
        <v>30819</v>
      </c>
      <c r="O16" s="120">
        <v>75573</v>
      </c>
      <c r="P16" s="113" t="s">
        <v>97</v>
      </c>
      <c r="Q16" s="114" t="s">
        <v>101</v>
      </c>
    </row>
    <row r="17" spans="1:17" s="97" customFormat="1" ht="15" customHeight="1" x14ac:dyDescent="0.25">
      <c r="A17" s="113" t="s">
        <v>97</v>
      </c>
      <c r="B17" s="114" t="s">
        <v>102</v>
      </c>
      <c r="C17" s="119">
        <v>59</v>
      </c>
      <c r="D17" s="119">
        <v>58</v>
      </c>
      <c r="E17" s="119">
        <v>59</v>
      </c>
      <c r="F17" s="120">
        <v>1419</v>
      </c>
      <c r="G17" s="120">
        <v>1336</v>
      </c>
      <c r="H17" s="120">
        <v>2212</v>
      </c>
      <c r="I17" s="120">
        <v>627</v>
      </c>
      <c r="J17" s="121">
        <v>0.48</v>
      </c>
      <c r="K17" s="121">
        <v>0.62</v>
      </c>
      <c r="L17" s="120">
        <v>1133</v>
      </c>
      <c r="M17" s="120">
        <v>785</v>
      </c>
      <c r="N17" s="120">
        <v>97279</v>
      </c>
      <c r="O17" s="120">
        <v>260404</v>
      </c>
      <c r="P17" s="113" t="s">
        <v>97</v>
      </c>
      <c r="Q17" s="114" t="s">
        <v>102</v>
      </c>
    </row>
    <row r="18" spans="1:17" s="97" customFormat="1" ht="15" customHeight="1" x14ac:dyDescent="0.25">
      <c r="A18" s="113" t="s">
        <v>84</v>
      </c>
      <c r="B18" s="114" t="s">
        <v>103</v>
      </c>
      <c r="C18" s="119">
        <v>64</v>
      </c>
      <c r="D18" s="119">
        <v>64</v>
      </c>
      <c r="E18" s="119">
        <v>63</v>
      </c>
      <c r="F18" s="120">
        <v>1243</v>
      </c>
      <c r="G18" s="120">
        <v>1147</v>
      </c>
      <c r="H18" s="120">
        <v>4703</v>
      </c>
      <c r="I18" s="120">
        <v>739</v>
      </c>
      <c r="J18" s="121">
        <v>0.98</v>
      </c>
      <c r="K18" s="121">
        <v>0.68</v>
      </c>
      <c r="L18" s="120">
        <v>1788</v>
      </c>
      <c r="M18" s="120">
        <v>469</v>
      </c>
      <c r="N18" s="120">
        <v>8042</v>
      </c>
      <c r="O18" s="120">
        <v>12551</v>
      </c>
      <c r="P18" s="113" t="s">
        <v>84</v>
      </c>
      <c r="Q18" s="114" t="s">
        <v>103</v>
      </c>
    </row>
    <row r="19" spans="1:17" s="97" customFormat="1" ht="15" customHeight="1" x14ac:dyDescent="0.25">
      <c r="A19" s="113" t="s">
        <v>91</v>
      </c>
      <c r="B19" s="114" t="s">
        <v>104</v>
      </c>
      <c r="C19" s="119">
        <v>54</v>
      </c>
      <c r="D19" s="119">
        <v>52</v>
      </c>
      <c r="E19" s="119">
        <v>55</v>
      </c>
      <c r="F19" s="120">
        <v>1499</v>
      </c>
      <c r="G19" s="120">
        <v>1227</v>
      </c>
      <c r="H19" s="120">
        <v>2180</v>
      </c>
      <c r="I19" s="120">
        <v>774</v>
      </c>
      <c r="J19" s="121">
        <v>0.8</v>
      </c>
      <c r="K19" s="121">
        <v>0.9</v>
      </c>
      <c r="L19" s="120">
        <v>1149</v>
      </c>
      <c r="M19" s="120">
        <v>2066</v>
      </c>
      <c r="N19" s="120">
        <v>14811</v>
      </c>
      <c r="O19" s="120">
        <v>20578</v>
      </c>
      <c r="P19" s="113" t="s">
        <v>91</v>
      </c>
      <c r="Q19" s="114" t="s">
        <v>104</v>
      </c>
    </row>
    <row r="20" spans="1:17" s="97" customFormat="1" ht="15" customHeight="1" x14ac:dyDescent="0.25">
      <c r="A20" s="113" t="s">
        <v>91</v>
      </c>
      <c r="B20" s="114" t="s">
        <v>105</v>
      </c>
      <c r="C20" s="119">
        <v>65</v>
      </c>
      <c r="D20" s="119">
        <v>61</v>
      </c>
      <c r="E20" s="119">
        <v>65</v>
      </c>
      <c r="F20" s="120">
        <v>1680</v>
      </c>
      <c r="G20" s="120">
        <v>901</v>
      </c>
      <c r="H20" s="120">
        <v>4373</v>
      </c>
      <c r="I20" s="120">
        <v>1230</v>
      </c>
      <c r="J20" s="121">
        <v>1.25</v>
      </c>
      <c r="K20" s="121">
        <v>2.21</v>
      </c>
      <c r="L20" s="120">
        <v>1650</v>
      </c>
      <c r="M20" s="120">
        <v>883</v>
      </c>
      <c r="N20" s="120">
        <v>9505</v>
      </c>
      <c r="O20" s="120">
        <v>16504</v>
      </c>
      <c r="P20" s="113" t="s">
        <v>91</v>
      </c>
      <c r="Q20" s="114" t="s">
        <v>105</v>
      </c>
    </row>
    <row r="21" spans="1:17" s="97" customFormat="1" ht="15" customHeight="1" x14ac:dyDescent="0.25">
      <c r="A21" s="113" t="s">
        <v>89</v>
      </c>
      <c r="B21" s="114" t="s">
        <v>106</v>
      </c>
      <c r="C21" s="119">
        <v>61</v>
      </c>
      <c r="D21" s="119">
        <v>55</v>
      </c>
      <c r="E21" s="119">
        <v>55</v>
      </c>
      <c r="F21" s="120">
        <v>1424</v>
      </c>
      <c r="G21" s="120">
        <v>1199</v>
      </c>
      <c r="H21" s="120">
        <v>2173</v>
      </c>
      <c r="I21" s="120">
        <v>404</v>
      </c>
      <c r="J21" s="121">
        <v>0.86</v>
      </c>
      <c r="K21" s="121">
        <v>0.89</v>
      </c>
      <c r="L21" s="120">
        <v>631</v>
      </c>
      <c r="M21" s="120">
        <v>-30</v>
      </c>
      <c r="N21" s="120">
        <v>63410</v>
      </c>
      <c r="O21" s="120">
        <v>143057</v>
      </c>
      <c r="P21" s="113" t="s">
        <v>89</v>
      </c>
      <c r="Q21" s="114" t="s">
        <v>106</v>
      </c>
    </row>
    <row r="22" spans="1:17" s="97" customFormat="1" ht="15" customHeight="1" x14ac:dyDescent="0.25">
      <c r="A22" s="113" t="s">
        <v>91</v>
      </c>
      <c r="B22" s="114" t="s">
        <v>107</v>
      </c>
      <c r="C22" s="119">
        <v>58</v>
      </c>
      <c r="D22" s="119">
        <v>53</v>
      </c>
      <c r="E22" s="119">
        <v>54</v>
      </c>
      <c r="F22" s="120">
        <v>1313</v>
      </c>
      <c r="G22" s="120">
        <v>1217</v>
      </c>
      <c r="H22" s="120">
        <v>2858</v>
      </c>
      <c r="I22" s="120">
        <v>766</v>
      </c>
      <c r="J22" s="121">
        <v>0.83</v>
      </c>
      <c r="K22" s="121">
        <v>0.9</v>
      </c>
      <c r="L22" s="120">
        <v>1283</v>
      </c>
      <c r="M22" s="120">
        <v>-167</v>
      </c>
      <c r="N22" s="120">
        <v>29822</v>
      </c>
      <c r="O22" s="120">
        <v>42793</v>
      </c>
      <c r="P22" s="113" t="s">
        <v>91</v>
      </c>
      <c r="Q22" s="114" t="s">
        <v>107</v>
      </c>
    </row>
    <row r="23" spans="1:17" s="97" customFormat="1" ht="15" customHeight="1" x14ac:dyDescent="0.25">
      <c r="A23" s="113" t="s">
        <v>97</v>
      </c>
      <c r="B23" s="114" t="s">
        <v>108</v>
      </c>
      <c r="C23" s="119">
        <v>62</v>
      </c>
      <c r="D23" s="119">
        <v>53</v>
      </c>
      <c r="E23" s="119">
        <v>58</v>
      </c>
      <c r="F23" s="120">
        <v>1410</v>
      </c>
      <c r="G23" s="120">
        <v>1326</v>
      </c>
      <c r="H23" s="120">
        <v>2118</v>
      </c>
      <c r="I23" s="120">
        <v>577</v>
      </c>
      <c r="J23" s="121">
        <v>0.72</v>
      </c>
      <c r="K23" s="121">
        <v>0.77</v>
      </c>
      <c r="L23" s="120">
        <v>522</v>
      </c>
      <c r="M23" s="120">
        <v>1658</v>
      </c>
      <c r="N23" s="120">
        <v>58640</v>
      </c>
      <c r="O23" s="120">
        <v>130055</v>
      </c>
      <c r="P23" s="113" t="s">
        <v>97</v>
      </c>
      <c r="Q23" s="114" t="s">
        <v>108</v>
      </c>
    </row>
    <row r="24" spans="1:17" s="97" customFormat="1" ht="15" customHeight="1" x14ac:dyDescent="0.25">
      <c r="A24" s="113" t="s">
        <v>84</v>
      </c>
      <c r="B24" s="114" t="s">
        <v>109</v>
      </c>
      <c r="C24" s="119">
        <v>68</v>
      </c>
      <c r="D24" s="119">
        <v>64</v>
      </c>
      <c r="E24" s="119">
        <v>64</v>
      </c>
      <c r="F24" s="120">
        <v>1422</v>
      </c>
      <c r="G24" s="120">
        <v>1306</v>
      </c>
      <c r="H24" s="120">
        <v>3030</v>
      </c>
      <c r="I24" s="120">
        <v>3643</v>
      </c>
      <c r="J24" s="121">
        <v>7.87</v>
      </c>
      <c r="K24" s="121">
        <v>8.6999999999999993</v>
      </c>
      <c r="L24" s="120">
        <v>1436</v>
      </c>
      <c r="M24" s="120">
        <v>3515</v>
      </c>
      <c r="N24" s="120">
        <v>6702</v>
      </c>
      <c r="O24" s="120">
        <v>10461</v>
      </c>
      <c r="P24" s="113" t="s">
        <v>84</v>
      </c>
      <c r="Q24" s="114" t="s">
        <v>109</v>
      </c>
    </row>
    <row r="25" spans="1:17" s="97" customFormat="1" ht="15" customHeight="1" x14ac:dyDescent="0.25">
      <c r="A25" s="113" t="s">
        <v>89</v>
      </c>
      <c r="B25" s="122" t="s">
        <v>110</v>
      </c>
      <c r="C25" s="119">
        <v>67</v>
      </c>
      <c r="D25" s="119">
        <v>54</v>
      </c>
      <c r="E25" s="119">
        <v>56</v>
      </c>
      <c r="F25" s="120">
        <v>1290</v>
      </c>
      <c r="G25" s="120">
        <v>1250</v>
      </c>
      <c r="H25" s="120">
        <v>1910</v>
      </c>
      <c r="I25" s="120">
        <v>584</v>
      </c>
      <c r="J25" s="121">
        <v>1.07</v>
      </c>
      <c r="K25" s="121">
        <v>1.06</v>
      </c>
      <c r="L25" s="120">
        <v>743</v>
      </c>
      <c r="M25" s="120">
        <v>71</v>
      </c>
      <c r="N25" s="120">
        <v>59825</v>
      </c>
      <c r="O25" s="120">
        <v>137566</v>
      </c>
      <c r="P25" s="113" t="s">
        <v>89</v>
      </c>
      <c r="Q25" s="122" t="s">
        <v>110</v>
      </c>
    </row>
    <row r="26" spans="1:17" s="97" customFormat="1" ht="15" customHeight="1" x14ac:dyDescent="0.25">
      <c r="A26" s="113" t="s">
        <v>91</v>
      </c>
      <c r="B26" s="114" t="s">
        <v>111</v>
      </c>
      <c r="C26" s="119">
        <v>57</v>
      </c>
      <c r="D26" s="119">
        <v>55</v>
      </c>
      <c r="E26" s="119">
        <v>56</v>
      </c>
      <c r="F26" s="120">
        <v>1537</v>
      </c>
      <c r="G26" s="120">
        <v>919</v>
      </c>
      <c r="H26" s="120">
        <v>2774</v>
      </c>
      <c r="I26" s="120">
        <v>685</v>
      </c>
      <c r="J26" s="121">
        <v>0.48</v>
      </c>
      <c r="K26" s="121">
        <v>0.66</v>
      </c>
      <c r="L26" s="120">
        <v>1158</v>
      </c>
      <c r="M26" s="120">
        <v>327</v>
      </c>
      <c r="N26" s="120">
        <v>13995</v>
      </c>
      <c r="O26" s="120">
        <v>19843</v>
      </c>
      <c r="P26" s="113" t="s">
        <v>91</v>
      </c>
      <c r="Q26" s="114" t="s">
        <v>111</v>
      </c>
    </row>
    <row r="27" spans="1:17" s="97" customFormat="1" ht="15" customHeight="1" x14ac:dyDescent="0.25">
      <c r="A27" s="113" t="s">
        <v>84</v>
      </c>
      <c r="B27" s="114" t="s">
        <v>112</v>
      </c>
      <c r="C27" s="119">
        <v>67</v>
      </c>
      <c r="D27" s="119">
        <v>60</v>
      </c>
      <c r="E27" s="119">
        <v>62</v>
      </c>
      <c r="F27" s="120">
        <v>1402</v>
      </c>
      <c r="G27" s="120">
        <v>1268</v>
      </c>
      <c r="H27" s="120">
        <v>2925</v>
      </c>
      <c r="I27" s="120">
        <v>1153</v>
      </c>
      <c r="J27" s="121">
        <v>1.8</v>
      </c>
      <c r="K27" s="121">
        <v>1.42</v>
      </c>
      <c r="L27" s="120">
        <v>1270</v>
      </c>
      <c r="M27" s="120">
        <v>1474</v>
      </c>
      <c r="N27" s="120">
        <v>9628</v>
      </c>
      <c r="O27" s="120">
        <v>18917</v>
      </c>
      <c r="P27" s="113" t="s">
        <v>84</v>
      </c>
      <c r="Q27" s="114" t="s">
        <v>112</v>
      </c>
    </row>
    <row r="28" spans="1:17" s="97" customFormat="1" ht="15" customHeight="1" x14ac:dyDescent="0.25">
      <c r="A28" s="113" t="s">
        <v>87</v>
      </c>
      <c r="B28" s="114" t="s">
        <v>113</v>
      </c>
      <c r="C28" s="119">
        <v>63</v>
      </c>
      <c r="D28" s="119">
        <v>55</v>
      </c>
      <c r="E28" s="119">
        <v>55</v>
      </c>
      <c r="F28" s="120">
        <v>1408</v>
      </c>
      <c r="G28" s="120">
        <v>1218</v>
      </c>
      <c r="H28" s="120">
        <v>2708</v>
      </c>
      <c r="I28" s="120">
        <v>1006</v>
      </c>
      <c r="J28" s="121">
        <v>0.79</v>
      </c>
      <c r="K28" s="121">
        <v>1.17</v>
      </c>
      <c r="L28" s="120">
        <v>1012</v>
      </c>
      <c r="M28" s="120">
        <v>311</v>
      </c>
      <c r="N28" s="120">
        <v>52437</v>
      </c>
      <c r="O28" s="120">
        <v>101868</v>
      </c>
      <c r="P28" s="113" t="s">
        <v>87</v>
      </c>
      <c r="Q28" s="114" t="s">
        <v>113</v>
      </c>
    </row>
    <row r="29" spans="1:17" s="97" customFormat="1" ht="15" customHeight="1" x14ac:dyDescent="0.25">
      <c r="A29" s="113" t="s">
        <v>97</v>
      </c>
      <c r="B29" s="114" t="s">
        <v>114</v>
      </c>
      <c r="C29" s="119"/>
      <c r="D29" s="119"/>
      <c r="E29" s="119"/>
      <c r="F29" s="120">
        <v>1527</v>
      </c>
      <c r="G29" s="120">
        <v>737</v>
      </c>
      <c r="H29" s="120">
        <v>2512</v>
      </c>
      <c r="I29" s="120">
        <v>735</v>
      </c>
      <c r="J29" s="121">
        <v>0.54</v>
      </c>
      <c r="K29" s="121">
        <v>0.61</v>
      </c>
      <c r="L29" s="120">
        <v>1487</v>
      </c>
      <c r="M29" s="120">
        <v>-20</v>
      </c>
      <c r="N29" s="120">
        <v>58320</v>
      </c>
      <c r="O29" s="120">
        <v>142591</v>
      </c>
      <c r="P29" s="113" t="s">
        <v>97</v>
      </c>
      <c r="Q29" s="114" t="s">
        <v>114</v>
      </c>
    </row>
    <row r="30" spans="1:17" s="97" customFormat="1" ht="15" customHeight="1" x14ac:dyDescent="0.25">
      <c r="A30" s="113" t="s">
        <v>87</v>
      </c>
      <c r="B30" s="114" t="s">
        <v>115</v>
      </c>
      <c r="C30" s="119">
        <v>63</v>
      </c>
      <c r="D30" s="119">
        <v>57</v>
      </c>
      <c r="E30" s="119">
        <v>54</v>
      </c>
      <c r="F30" s="120">
        <v>1429</v>
      </c>
      <c r="G30" s="120">
        <v>1189</v>
      </c>
      <c r="H30" s="120">
        <v>2679</v>
      </c>
      <c r="I30" s="120">
        <v>617</v>
      </c>
      <c r="J30" s="121">
        <v>0.5</v>
      </c>
      <c r="K30" s="121">
        <v>0.72</v>
      </c>
      <c r="L30" s="120">
        <v>1052</v>
      </c>
      <c r="M30" s="120">
        <v>186</v>
      </c>
      <c r="N30" s="120">
        <v>105741</v>
      </c>
      <c r="O30" s="120">
        <v>215151</v>
      </c>
      <c r="P30" s="113" t="s">
        <v>87</v>
      </c>
      <c r="Q30" s="114" t="s">
        <v>115</v>
      </c>
    </row>
    <row r="31" spans="1:17" s="97" customFormat="1" ht="15" customHeight="1" x14ac:dyDescent="0.25">
      <c r="A31" s="113" t="s">
        <v>87</v>
      </c>
      <c r="B31" s="114" t="s">
        <v>116</v>
      </c>
      <c r="C31" s="119">
        <v>55</v>
      </c>
      <c r="D31" s="119">
        <v>55</v>
      </c>
      <c r="E31" s="119">
        <v>56</v>
      </c>
      <c r="F31" s="120">
        <v>1848</v>
      </c>
      <c r="G31" s="120">
        <v>1323</v>
      </c>
      <c r="H31" s="120">
        <v>3455</v>
      </c>
      <c r="I31" s="120">
        <v>902</v>
      </c>
      <c r="J31" s="121">
        <v>0.86</v>
      </c>
      <c r="K31" s="121">
        <v>0.93</v>
      </c>
      <c r="L31" s="120">
        <v>1314</v>
      </c>
      <c r="M31" s="120">
        <v>393</v>
      </c>
      <c r="N31" s="120">
        <v>29037</v>
      </c>
      <c r="O31" s="120">
        <v>61737</v>
      </c>
      <c r="P31" s="113" t="s">
        <v>87</v>
      </c>
      <c r="Q31" s="114" t="s">
        <v>116</v>
      </c>
    </row>
    <row r="32" spans="1:17" s="97" customFormat="1" ht="15" customHeight="1" x14ac:dyDescent="0.25">
      <c r="A32" s="113" t="s">
        <v>84</v>
      </c>
      <c r="B32" s="114" t="s">
        <v>117</v>
      </c>
      <c r="C32" s="119">
        <v>47</v>
      </c>
      <c r="D32" s="119">
        <v>44</v>
      </c>
      <c r="E32" s="119">
        <v>46</v>
      </c>
      <c r="F32" s="120">
        <v>1385</v>
      </c>
      <c r="G32" s="120">
        <v>1251</v>
      </c>
      <c r="H32" s="120">
        <v>2746</v>
      </c>
      <c r="I32" s="120">
        <v>1441</v>
      </c>
      <c r="J32" s="121">
        <v>1.8</v>
      </c>
      <c r="K32" s="121">
        <v>1.49</v>
      </c>
      <c r="L32" s="120">
        <v>1199</v>
      </c>
      <c r="M32" s="120">
        <v>784</v>
      </c>
      <c r="N32" s="120">
        <v>10552</v>
      </c>
      <c r="O32" s="120">
        <v>14506</v>
      </c>
      <c r="P32" s="113" t="s">
        <v>84</v>
      </c>
      <c r="Q32" s="114" t="s">
        <v>117</v>
      </c>
    </row>
    <row r="33" spans="1:17" s="97" customFormat="1" ht="15" customHeight="1" x14ac:dyDescent="0.25">
      <c r="A33" s="113" t="s">
        <v>84</v>
      </c>
      <c r="B33" s="114" t="s">
        <v>118</v>
      </c>
      <c r="C33" s="119">
        <v>53</v>
      </c>
      <c r="D33" s="119">
        <v>50</v>
      </c>
      <c r="E33" s="119">
        <v>50</v>
      </c>
      <c r="F33" s="120">
        <v>1216.0999999999999</v>
      </c>
      <c r="G33" s="120">
        <v>824.36</v>
      </c>
      <c r="H33" s="120">
        <v>3788.03</v>
      </c>
      <c r="I33" s="120">
        <v>1305.3</v>
      </c>
      <c r="J33" s="121">
        <v>1.29</v>
      </c>
      <c r="K33" s="121">
        <v>1.1200000000000001</v>
      </c>
      <c r="L33" s="120">
        <v>1177.94</v>
      </c>
      <c r="M33" s="120">
        <v>446.22</v>
      </c>
      <c r="N33" s="120">
        <v>5027</v>
      </c>
      <c r="O33" s="120">
        <v>5870</v>
      </c>
      <c r="P33" s="113" t="s">
        <v>84</v>
      </c>
      <c r="Q33" s="114" t="s">
        <v>118</v>
      </c>
    </row>
    <row r="34" spans="1:17" s="97" customFormat="1" ht="15" customHeight="1" x14ac:dyDescent="0.25">
      <c r="A34" s="113" t="s">
        <v>89</v>
      </c>
      <c r="B34" s="114" t="s">
        <v>119</v>
      </c>
      <c r="C34" s="119">
        <v>62</v>
      </c>
      <c r="D34" s="119">
        <v>56</v>
      </c>
      <c r="E34" s="119">
        <v>56</v>
      </c>
      <c r="F34" s="120">
        <v>1939</v>
      </c>
      <c r="G34" s="120">
        <v>1389</v>
      </c>
      <c r="H34" s="120">
        <v>2793</v>
      </c>
      <c r="I34" s="120">
        <v>824</v>
      </c>
      <c r="J34" s="121">
        <v>0.94</v>
      </c>
      <c r="K34" s="121">
        <v>0.97</v>
      </c>
      <c r="L34" s="120">
        <v>923</v>
      </c>
      <c r="M34" s="120">
        <v>2798</v>
      </c>
      <c r="N34" s="120">
        <v>39121</v>
      </c>
      <c r="O34" s="120">
        <v>87348</v>
      </c>
      <c r="P34" s="113" t="s">
        <v>89</v>
      </c>
      <c r="Q34" s="114" t="s">
        <v>119</v>
      </c>
    </row>
    <row r="35" spans="1:17" s="97" customFormat="1" ht="15" customHeight="1" x14ac:dyDescent="0.25">
      <c r="A35" s="113" t="s">
        <v>87</v>
      </c>
      <c r="B35" s="114" t="s">
        <v>120</v>
      </c>
      <c r="C35" s="119">
        <v>62</v>
      </c>
      <c r="D35" s="119">
        <v>59</v>
      </c>
      <c r="E35" s="119">
        <v>61</v>
      </c>
      <c r="F35" s="120">
        <v>1527</v>
      </c>
      <c r="G35" s="120">
        <v>1358</v>
      </c>
      <c r="H35" s="120">
        <v>3435</v>
      </c>
      <c r="I35" s="120">
        <v>2576</v>
      </c>
      <c r="J35" s="121">
        <v>0.99</v>
      </c>
      <c r="K35" s="121">
        <v>0.86</v>
      </c>
      <c r="L35" s="120">
        <v>1426</v>
      </c>
      <c r="M35" s="120">
        <v>4201</v>
      </c>
      <c r="N35" s="120">
        <v>11618</v>
      </c>
      <c r="O35" s="120">
        <v>19540</v>
      </c>
      <c r="P35" s="113" t="s">
        <v>87</v>
      </c>
      <c r="Q35" s="114" t="s">
        <v>120</v>
      </c>
    </row>
    <row r="36" spans="1:17" s="97" customFormat="1" ht="15" customHeight="1" x14ac:dyDescent="0.25">
      <c r="A36" s="113" t="s">
        <v>97</v>
      </c>
      <c r="B36" s="114" t="s">
        <v>121</v>
      </c>
      <c r="C36" s="119">
        <v>64</v>
      </c>
      <c r="D36" s="119">
        <v>64</v>
      </c>
      <c r="E36" s="119">
        <v>62</v>
      </c>
      <c r="F36" s="120">
        <v>1598</v>
      </c>
      <c r="G36" s="120">
        <v>1203</v>
      </c>
      <c r="H36" s="120">
        <v>2530</v>
      </c>
      <c r="I36" s="120">
        <v>772</v>
      </c>
      <c r="J36" s="121">
        <v>0.43</v>
      </c>
      <c r="K36" s="121">
        <v>0.57999999999999996</v>
      </c>
      <c r="L36" s="120">
        <v>1075</v>
      </c>
      <c r="M36" s="120">
        <v>875</v>
      </c>
      <c r="N36" s="120">
        <v>67725</v>
      </c>
      <c r="O36" s="120">
        <v>175063</v>
      </c>
      <c r="P36" s="113" t="s">
        <v>97</v>
      </c>
      <c r="Q36" s="114" t="s">
        <v>121</v>
      </c>
    </row>
    <row r="37" spans="1:17" s="97" customFormat="1" ht="15" customHeight="1" x14ac:dyDescent="0.25">
      <c r="A37" s="113" t="s">
        <v>84</v>
      </c>
      <c r="B37" s="114" t="s">
        <v>122</v>
      </c>
      <c r="C37" s="119">
        <v>59</v>
      </c>
      <c r="D37" s="119">
        <v>56</v>
      </c>
      <c r="E37" s="119">
        <v>61</v>
      </c>
      <c r="F37" s="120">
        <v>1400</v>
      </c>
      <c r="G37" s="120">
        <v>1334</v>
      </c>
      <c r="H37" s="120">
        <v>3272</v>
      </c>
      <c r="I37" s="120">
        <v>1178</v>
      </c>
      <c r="J37" s="121">
        <v>1.58</v>
      </c>
      <c r="K37" s="121">
        <v>1.38</v>
      </c>
      <c r="L37" s="120">
        <v>1247</v>
      </c>
      <c r="M37" s="120">
        <v>889</v>
      </c>
      <c r="N37" s="120">
        <v>8091</v>
      </c>
      <c r="O37" s="120">
        <v>15376</v>
      </c>
      <c r="P37" s="113" t="s">
        <v>84</v>
      </c>
      <c r="Q37" s="114" t="s">
        <v>122</v>
      </c>
    </row>
    <row r="38" spans="1:17" s="97" customFormat="1" ht="15" customHeight="1" x14ac:dyDescent="0.25">
      <c r="A38" s="113" t="s">
        <v>89</v>
      </c>
      <c r="B38" s="114" t="s">
        <v>123</v>
      </c>
      <c r="C38" s="119">
        <v>65</v>
      </c>
      <c r="D38" s="119">
        <v>55</v>
      </c>
      <c r="E38" s="119">
        <v>60</v>
      </c>
      <c r="F38" s="120">
        <v>1446</v>
      </c>
      <c r="G38" s="120">
        <v>1431</v>
      </c>
      <c r="H38" s="120">
        <v>2369</v>
      </c>
      <c r="I38" s="120">
        <v>510</v>
      </c>
      <c r="J38" s="121">
        <v>1.5</v>
      </c>
      <c r="K38" s="121">
        <v>1.32</v>
      </c>
      <c r="L38" s="120">
        <v>996</v>
      </c>
      <c r="M38" s="120">
        <v>161</v>
      </c>
      <c r="N38" s="120">
        <v>68987</v>
      </c>
      <c r="O38" s="120">
        <v>147915</v>
      </c>
      <c r="P38" s="113" t="s">
        <v>89</v>
      </c>
      <c r="Q38" s="114" t="s">
        <v>123</v>
      </c>
    </row>
    <row r="39" spans="1:17" s="97" customFormat="1" ht="15" customHeight="1" x14ac:dyDescent="0.25">
      <c r="A39" s="113" t="s">
        <v>97</v>
      </c>
      <c r="B39" s="114" t="s">
        <v>124</v>
      </c>
      <c r="C39" s="119">
        <v>63</v>
      </c>
      <c r="D39" s="119">
        <v>59</v>
      </c>
      <c r="E39" s="119">
        <v>60</v>
      </c>
      <c r="F39" s="120">
        <v>1357</v>
      </c>
      <c r="G39" s="120">
        <v>1145</v>
      </c>
      <c r="H39" s="120">
        <v>2282</v>
      </c>
      <c r="I39" s="120">
        <v>611</v>
      </c>
      <c r="J39" s="121">
        <v>0.98</v>
      </c>
      <c r="K39" s="121">
        <v>0.99</v>
      </c>
      <c r="L39" s="120">
        <v>848</v>
      </c>
      <c r="M39" s="120">
        <v>2282</v>
      </c>
      <c r="N39" s="120">
        <v>61871</v>
      </c>
      <c r="O39" s="120">
        <v>154097</v>
      </c>
      <c r="P39" s="113" t="s">
        <v>97</v>
      </c>
      <c r="Q39" s="114" t="s">
        <v>124</v>
      </c>
    </row>
    <row r="40" spans="1:17" s="97" customFormat="1" ht="15" customHeight="1" x14ac:dyDescent="0.25">
      <c r="A40" s="113" t="s">
        <v>87</v>
      </c>
      <c r="B40" s="114" t="s">
        <v>125</v>
      </c>
      <c r="C40" s="119">
        <v>61</v>
      </c>
      <c r="D40" s="119">
        <v>71</v>
      </c>
      <c r="E40" s="119">
        <v>72</v>
      </c>
      <c r="F40" s="120">
        <v>1582</v>
      </c>
      <c r="G40" s="120">
        <v>1250</v>
      </c>
      <c r="H40" s="120">
        <v>169</v>
      </c>
      <c r="I40" s="120">
        <v>625</v>
      </c>
      <c r="J40" s="121">
        <v>1.03</v>
      </c>
      <c r="K40" s="121">
        <v>1.02</v>
      </c>
      <c r="L40" s="120">
        <v>1656</v>
      </c>
      <c r="M40" s="120">
        <v>169</v>
      </c>
      <c r="N40" s="120">
        <v>36869</v>
      </c>
      <c r="O40" s="120">
        <v>73564</v>
      </c>
      <c r="P40" s="113" t="s">
        <v>87</v>
      </c>
      <c r="Q40" s="114" t="s">
        <v>125</v>
      </c>
    </row>
    <row r="41" spans="1:17" s="97" customFormat="1" ht="15" customHeight="1" x14ac:dyDescent="0.25">
      <c r="A41" s="113" t="s">
        <v>84</v>
      </c>
      <c r="B41" s="114" t="s">
        <v>126</v>
      </c>
      <c r="C41" s="119">
        <v>67</v>
      </c>
      <c r="D41" s="119">
        <v>63</v>
      </c>
      <c r="E41" s="119">
        <v>62</v>
      </c>
      <c r="F41" s="120">
        <v>1018</v>
      </c>
      <c r="G41" s="120">
        <v>755</v>
      </c>
      <c r="H41" s="120">
        <v>3298</v>
      </c>
      <c r="I41" s="120">
        <v>3245</v>
      </c>
      <c r="J41" s="121">
        <v>0.79</v>
      </c>
      <c r="K41" s="121">
        <v>0.82</v>
      </c>
      <c r="L41" s="120">
        <v>1294</v>
      </c>
      <c r="M41" s="120">
        <v>1099</v>
      </c>
      <c r="N41" s="120">
        <v>7592</v>
      </c>
      <c r="O41" s="120">
        <v>7514</v>
      </c>
      <c r="P41" s="113" t="s">
        <v>84</v>
      </c>
      <c r="Q41" s="114" t="s">
        <v>126</v>
      </c>
    </row>
    <row r="42" spans="1:17" s="97" customFormat="1" ht="15" customHeight="1" x14ac:dyDescent="0.25">
      <c r="A42" s="113" t="s">
        <v>91</v>
      </c>
      <c r="B42" s="114" t="s">
        <v>127</v>
      </c>
      <c r="C42" s="119">
        <v>58</v>
      </c>
      <c r="D42" s="119">
        <v>52</v>
      </c>
      <c r="E42" s="119">
        <v>54</v>
      </c>
      <c r="F42" s="120">
        <v>1612</v>
      </c>
      <c r="G42" s="120">
        <v>1181</v>
      </c>
      <c r="H42" s="120">
        <v>3015</v>
      </c>
      <c r="I42" s="120">
        <v>898</v>
      </c>
      <c r="J42" s="121">
        <v>0.65</v>
      </c>
      <c r="K42" s="121">
        <v>0.79</v>
      </c>
      <c r="L42" s="120">
        <v>1195</v>
      </c>
      <c r="M42" s="120">
        <v>645</v>
      </c>
      <c r="N42" s="120">
        <v>20538</v>
      </c>
      <c r="O42" s="120">
        <v>42780</v>
      </c>
      <c r="P42" s="113" t="s">
        <v>91</v>
      </c>
      <c r="Q42" s="114" t="s">
        <v>127</v>
      </c>
    </row>
    <row r="43" spans="1:17" s="97" customFormat="1" ht="15" customHeight="1" x14ac:dyDescent="0.25">
      <c r="A43" s="113" t="s">
        <v>97</v>
      </c>
      <c r="B43" s="114" t="s">
        <v>128</v>
      </c>
      <c r="C43" s="119">
        <v>67</v>
      </c>
      <c r="D43" s="119">
        <v>58</v>
      </c>
      <c r="E43" s="119">
        <v>59</v>
      </c>
      <c r="F43" s="120">
        <v>1619</v>
      </c>
      <c r="G43" s="120">
        <v>1572</v>
      </c>
      <c r="H43" s="120">
        <v>2238</v>
      </c>
      <c r="I43" s="120">
        <v>1204</v>
      </c>
      <c r="J43" s="121">
        <v>0.82</v>
      </c>
      <c r="K43" s="121">
        <v>0.89</v>
      </c>
      <c r="L43" s="120">
        <v>646</v>
      </c>
      <c r="M43" s="120">
        <v>307</v>
      </c>
      <c r="N43" s="120">
        <v>45191</v>
      </c>
      <c r="O43" s="120">
        <v>116958</v>
      </c>
      <c r="P43" s="113" t="s">
        <v>97</v>
      </c>
      <c r="Q43" s="114" t="s">
        <v>128</v>
      </c>
    </row>
    <row r="44" spans="1:17" s="97" customFormat="1" ht="15" customHeight="1" x14ac:dyDescent="0.25">
      <c r="A44" s="113" t="s">
        <v>84</v>
      </c>
      <c r="B44" s="114" t="s">
        <v>129</v>
      </c>
      <c r="C44" s="119">
        <v>59</v>
      </c>
      <c r="D44" s="119">
        <v>56</v>
      </c>
      <c r="E44" s="119">
        <v>54</v>
      </c>
      <c r="F44" s="120">
        <v>1369</v>
      </c>
      <c r="G44" s="120">
        <v>1218</v>
      </c>
      <c r="H44" s="120">
        <v>3297</v>
      </c>
      <c r="I44" s="120">
        <v>637</v>
      </c>
      <c r="J44" s="121">
        <v>0.21</v>
      </c>
      <c r="K44" s="121">
        <v>0.54</v>
      </c>
      <c r="L44" s="120">
        <v>1053</v>
      </c>
      <c r="M44" s="120">
        <v>-1822</v>
      </c>
      <c r="N44" s="120">
        <v>7219</v>
      </c>
      <c r="O44" s="120">
        <v>8031</v>
      </c>
      <c r="P44" s="113" t="s">
        <v>84</v>
      </c>
      <c r="Q44" s="114" t="s">
        <v>129</v>
      </c>
    </row>
    <row r="45" spans="1:17" s="97" customFormat="1" ht="15" customHeight="1" x14ac:dyDescent="0.25">
      <c r="A45" s="113" t="s">
        <v>89</v>
      </c>
      <c r="B45" s="114" t="s">
        <v>130</v>
      </c>
      <c r="C45" s="123">
        <v>62.2</v>
      </c>
      <c r="D45" s="123">
        <v>61.9</v>
      </c>
      <c r="E45" s="123">
        <v>61.3</v>
      </c>
      <c r="F45" s="120">
        <v>1911</v>
      </c>
      <c r="G45" s="120">
        <v>1523</v>
      </c>
      <c r="H45" s="120">
        <v>3087</v>
      </c>
      <c r="I45" s="120">
        <v>325</v>
      </c>
      <c r="J45" s="121">
        <v>0.92</v>
      </c>
      <c r="K45" s="121">
        <v>0.96</v>
      </c>
      <c r="L45" s="120">
        <v>1101</v>
      </c>
      <c r="M45" s="120">
        <v>2348</v>
      </c>
      <c r="N45" s="120">
        <v>34340</v>
      </c>
      <c r="O45" s="120">
        <v>75297</v>
      </c>
      <c r="P45" s="113" t="s">
        <v>89</v>
      </c>
      <c r="Q45" s="114" t="s">
        <v>130</v>
      </c>
    </row>
    <row r="46" spans="1:17" s="97" customFormat="1" ht="15" customHeight="1" x14ac:dyDescent="0.25">
      <c r="A46" s="113" t="s">
        <v>89</v>
      </c>
      <c r="B46" s="114" t="s">
        <v>131</v>
      </c>
      <c r="C46" s="119">
        <v>63</v>
      </c>
      <c r="D46" s="119">
        <v>55</v>
      </c>
      <c r="E46" s="119">
        <v>56</v>
      </c>
      <c r="F46" s="120">
        <v>1356</v>
      </c>
      <c r="G46" s="120">
        <v>1259</v>
      </c>
      <c r="H46" s="120">
        <v>2221</v>
      </c>
      <c r="I46" s="120">
        <v>493</v>
      </c>
      <c r="J46" s="121">
        <v>0.84</v>
      </c>
      <c r="K46" s="121">
        <v>0.88</v>
      </c>
      <c r="L46" s="120">
        <v>631</v>
      </c>
      <c r="M46" s="120">
        <v>32</v>
      </c>
      <c r="N46" s="120">
        <v>45954</v>
      </c>
      <c r="O46" s="120">
        <v>107144</v>
      </c>
      <c r="P46" s="113" t="s">
        <v>89</v>
      </c>
      <c r="Q46" s="114" t="s">
        <v>131</v>
      </c>
    </row>
    <row r="47" spans="1:17" s="97" customFormat="1" ht="15" customHeight="1" x14ac:dyDescent="0.25">
      <c r="A47" s="113" t="s">
        <v>89</v>
      </c>
      <c r="B47" s="114" t="s">
        <v>132</v>
      </c>
      <c r="C47" s="119">
        <v>66</v>
      </c>
      <c r="D47" s="119">
        <v>55</v>
      </c>
      <c r="E47" s="119">
        <v>56</v>
      </c>
      <c r="F47" s="120">
        <v>2353</v>
      </c>
      <c r="G47" s="120">
        <v>939</v>
      </c>
      <c r="H47" s="120">
        <v>4130</v>
      </c>
      <c r="I47" s="120">
        <v>1206</v>
      </c>
      <c r="J47" s="121">
        <v>0.97</v>
      </c>
      <c r="K47" s="121">
        <v>0.97</v>
      </c>
      <c r="L47" s="120">
        <v>1174</v>
      </c>
      <c r="M47" s="120">
        <v>364</v>
      </c>
      <c r="N47" s="120">
        <v>84820</v>
      </c>
      <c r="O47" s="120">
        <v>100611</v>
      </c>
      <c r="P47" s="113" t="s">
        <v>89</v>
      </c>
      <c r="Q47" s="114" t="s">
        <v>132</v>
      </c>
    </row>
    <row r="48" spans="1:17" s="97" customFormat="1" ht="15" customHeight="1" x14ac:dyDescent="0.25">
      <c r="A48" s="113" t="s">
        <v>97</v>
      </c>
      <c r="B48" s="114" t="s">
        <v>133</v>
      </c>
      <c r="C48" s="119">
        <v>64</v>
      </c>
      <c r="D48" s="119">
        <v>58</v>
      </c>
      <c r="E48" s="119">
        <v>61</v>
      </c>
      <c r="F48" s="120">
        <v>1496</v>
      </c>
      <c r="G48" s="120">
        <v>1390</v>
      </c>
      <c r="H48" s="120">
        <v>2430</v>
      </c>
      <c r="I48" s="120">
        <v>759</v>
      </c>
      <c r="J48" s="121">
        <v>0.46</v>
      </c>
      <c r="K48" s="121">
        <v>0.74</v>
      </c>
      <c r="L48" s="120">
        <v>1190</v>
      </c>
      <c r="M48" s="120">
        <v>1049</v>
      </c>
      <c r="N48" s="120">
        <v>45119</v>
      </c>
      <c r="O48" s="120">
        <v>112168</v>
      </c>
      <c r="P48" s="113" t="s">
        <v>97</v>
      </c>
      <c r="Q48" s="114" t="s">
        <v>133</v>
      </c>
    </row>
    <row r="49" spans="1:17" s="97" customFormat="1" ht="15" customHeight="1" x14ac:dyDescent="0.25">
      <c r="A49" s="113" t="s">
        <v>87</v>
      </c>
      <c r="B49" s="114" t="s">
        <v>134</v>
      </c>
      <c r="C49" s="119">
        <v>57</v>
      </c>
      <c r="D49" s="119">
        <v>55</v>
      </c>
      <c r="E49" s="119">
        <v>57</v>
      </c>
      <c r="F49" s="120">
        <v>1760</v>
      </c>
      <c r="G49" s="120">
        <v>1481</v>
      </c>
      <c r="H49" s="120">
        <v>3223</v>
      </c>
      <c r="I49" s="120">
        <v>1059</v>
      </c>
      <c r="J49" s="121">
        <v>1.03</v>
      </c>
      <c r="K49" s="121">
        <v>1.01</v>
      </c>
      <c r="L49" s="120">
        <v>1824</v>
      </c>
      <c r="M49" s="120">
        <v>803</v>
      </c>
      <c r="N49" s="120">
        <v>27813</v>
      </c>
      <c r="O49" s="120">
        <v>51848</v>
      </c>
      <c r="P49" s="113" t="s">
        <v>87</v>
      </c>
      <c r="Q49" s="114" t="s">
        <v>134</v>
      </c>
    </row>
    <row r="50" spans="1:17" s="97" customFormat="1" ht="15" customHeight="1" x14ac:dyDescent="0.25">
      <c r="A50" s="113" t="s">
        <v>91</v>
      </c>
      <c r="B50" s="114" t="s">
        <v>135</v>
      </c>
      <c r="C50" s="119">
        <v>52</v>
      </c>
      <c r="D50" s="119">
        <v>45</v>
      </c>
      <c r="E50" s="119">
        <v>49</v>
      </c>
      <c r="F50" s="120">
        <v>1475</v>
      </c>
      <c r="G50" s="120">
        <v>1348</v>
      </c>
      <c r="H50" s="120">
        <v>3183</v>
      </c>
      <c r="I50" s="120">
        <v>666</v>
      </c>
      <c r="J50" s="121">
        <v>0.89</v>
      </c>
      <c r="K50" s="121">
        <v>0.95</v>
      </c>
      <c r="L50" s="120">
        <v>1075</v>
      </c>
      <c r="M50" s="120">
        <v>1144</v>
      </c>
      <c r="N50" s="120">
        <v>17086</v>
      </c>
      <c r="O50" s="120">
        <v>35092</v>
      </c>
      <c r="P50" s="113" t="s">
        <v>91</v>
      </c>
      <c r="Q50" s="114" t="s">
        <v>135</v>
      </c>
    </row>
    <row r="51" spans="1:17" s="97" customFormat="1" ht="15" customHeight="1" x14ac:dyDescent="0.25">
      <c r="A51" s="113" t="s">
        <v>91</v>
      </c>
      <c r="B51" s="114" t="s">
        <v>136</v>
      </c>
      <c r="C51" s="119">
        <v>58</v>
      </c>
      <c r="D51" s="119">
        <v>55</v>
      </c>
      <c r="E51" s="119">
        <v>55</v>
      </c>
      <c r="F51" s="120">
        <v>1519</v>
      </c>
      <c r="G51" s="120">
        <v>1397</v>
      </c>
      <c r="H51" s="120">
        <v>2827</v>
      </c>
      <c r="I51" s="120">
        <v>767</v>
      </c>
      <c r="J51" s="121">
        <v>1.08</v>
      </c>
      <c r="K51" s="121">
        <v>1.05</v>
      </c>
      <c r="L51" s="120">
        <v>1642</v>
      </c>
      <c r="M51" s="120">
        <v>475</v>
      </c>
      <c r="N51" s="120">
        <v>16672</v>
      </c>
      <c r="O51" s="120">
        <v>28435</v>
      </c>
      <c r="P51" s="113" t="s">
        <v>91</v>
      </c>
      <c r="Q51" s="114" t="s">
        <v>136</v>
      </c>
    </row>
    <row r="52" spans="1:17" s="97" customFormat="1" ht="15" customHeight="1" x14ac:dyDescent="0.25">
      <c r="A52" s="113" t="s">
        <v>89</v>
      </c>
      <c r="B52" s="114" t="s">
        <v>137</v>
      </c>
      <c r="C52" s="119">
        <v>71</v>
      </c>
      <c r="D52" s="119">
        <v>60</v>
      </c>
      <c r="E52" s="119">
        <v>59</v>
      </c>
      <c r="F52" s="120">
        <v>1129</v>
      </c>
      <c r="G52" s="120">
        <v>1108</v>
      </c>
      <c r="H52" s="120">
        <v>2239</v>
      </c>
      <c r="I52" s="120">
        <v>461</v>
      </c>
      <c r="J52" s="121">
        <v>0.85</v>
      </c>
      <c r="K52" s="121">
        <v>0.9</v>
      </c>
      <c r="L52" s="120">
        <v>777</v>
      </c>
      <c r="M52" s="120">
        <v>121</v>
      </c>
      <c r="N52" s="120">
        <v>72430</v>
      </c>
      <c r="O52" s="120">
        <v>177970</v>
      </c>
      <c r="P52" s="113" t="s">
        <v>89</v>
      </c>
      <c r="Q52" s="114" t="s">
        <v>137</v>
      </c>
    </row>
    <row r="53" spans="1:17" s="97" customFormat="1" ht="15" customHeight="1" x14ac:dyDescent="0.25">
      <c r="A53" s="113" t="s">
        <v>89</v>
      </c>
      <c r="B53" s="114" t="s">
        <v>138</v>
      </c>
      <c r="C53" s="119">
        <v>67</v>
      </c>
      <c r="D53" s="119">
        <v>56</v>
      </c>
      <c r="E53" s="119">
        <v>59</v>
      </c>
      <c r="F53" s="120">
        <v>1542</v>
      </c>
      <c r="G53" s="120">
        <v>1434</v>
      </c>
      <c r="H53" s="120">
        <v>2459</v>
      </c>
      <c r="I53" s="120">
        <v>455</v>
      </c>
      <c r="J53" s="121">
        <v>0.27</v>
      </c>
      <c r="K53" s="121">
        <v>0.5</v>
      </c>
      <c r="L53" s="120">
        <v>819</v>
      </c>
      <c r="M53" s="120">
        <v>126</v>
      </c>
      <c r="N53" s="120">
        <v>50389</v>
      </c>
      <c r="O53" s="120">
        <v>112270</v>
      </c>
      <c r="P53" s="113" t="s">
        <v>89</v>
      </c>
      <c r="Q53" s="114" t="s">
        <v>138</v>
      </c>
    </row>
    <row r="54" spans="1:17" s="97" customFormat="1" ht="15" customHeight="1" x14ac:dyDescent="0.25">
      <c r="A54" s="113" t="s">
        <v>91</v>
      </c>
      <c r="B54" s="114" t="s">
        <v>139</v>
      </c>
      <c r="C54" s="119">
        <v>57</v>
      </c>
      <c r="D54" s="119">
        <v>54</v>
      </c>
      <c r="E54" s="119">
        <v>54</v>
      </c>
      <c r="F54" s="120">
        <v>1546</v>
      </c>
      <c r="G54" s="120">
        <v>1398</v>
      </c>
      <c r="H54" s="120">
        <v>3240</v>
      </c>
      <c r="I54" s="120">
        <v>1096</v>
      </c>
      <c r="J54" s="121">
        <v>1.53</v>
      </c>
      <c r="K54" s="121">
        <v>1.3</v>
      </c>
      <c r="L54" s="120">
        <v>1500</v>
      </c>
      <c r="M54" s="120">
        <v>316</v>
      </c>
      <c r="N54" s="120">
        <v>14647</v>
      </c>
      <c r="O54" s="120">
        <v>28600</v>
      </c>
      <c r="P54" s="113" t="s">
        <v>91</v>
      </c>
      <c r="Q54" s="114" t="s">
        <v>139</v>
      </c>
    </row>
    <row r="55" spans="1:17" s="97" customFormat="1" ht="15" customHeight="1" x14ac:dyDescent="0.25">
      <c r="A55" s="113" t="s">
        <v>89</v>
      </c>
      <c r="B55" s="114" t="s">
        <v>140</v>
      </c>
      <c r="C55" s="119">
        <v>62</v>
      </c>
      <c r="D55" s="119">
        <v>56</v>
      </c>
      <c r="E55" s="119">
        <v>55</v>
      </c>
      <c r="F55" s="120">
        <v>1448</v>
      </c>
      <c r="G55" s="120">
        <v>1418</v>
      </c>
      <c r="H55" s="120">
        <v>2169</v>
      </c>
      <c r="I55" s="120">
        <v>421</v>
      </c>
      <c r="J55" s="121">
        <v>0.6</v>
      </c>
      <c r="K55" s="121">
        <v>0.78</v>
      </c>
      <c r="L55" s="120">
        <v>1228</v>
      </c>
      <c r="M55" s="120">
        <v>-21</v>
      </c>
      <c r="N55" s="120">
        <v>69543</v>
      </c>
      <c r="O55" s="120">
        <v>155087</v>
      </c>
      <c r="P55" s="113" t="s">
        <v>89</v>
      </c>
      <c r="Q55" s="114" t="s">
        <v>140</v>
      </c>
    </row>
    <row r="56" spans="1:17" s="97" customFormat="1" ht="15" customHeight="1" x14ac:dyDescent="0.25">
      <c r="A56" s="113" t="s">
        <v>97</v>
      </c>
      <c r="B56" s="114" t="s">
        <v>141</v>
      </c>
      <c r="C56" s="119">
        <v>60</v>
      </c>
      <c r="D56" s="119">
        <v>55</v>
      </c>
      <c r="E56" s="119">
        <v>58</v>
      </c>
      <c r="F56" s="120">
        <v>1198</v>
      </c>
      <c r="G56" s="120">
        <v>1222</v>
      </c>
      <c r="H56" s="120">
        <v>1886</v>
      </c>
      <c r="I56" s="120">
        <v>298</v>
      </c>
      <c r="J56" s="121">
        <v>0.71</v>
      </c>
      <c r="K56" s="121">
        <v>0.85</v>
      </c>
      <c r="L56" s="120">
        <v>764</v>
      </c>
      <c r="M56" s="120">
        <v>40</v>
      </c>
      <c r="N56" s="120">
        <v>94643</v>
      </c>
      <c r="O56" s="120">
        <v>149156</v>
      </c>
      <c r="P56" s="113" t="s">
        <v>97</v>
      </c>
      <c r="Q56" s="114" t="s">
        <v>141</v>
      </c>
    </row>
    <row r="57" spans="1:17" s="97" customFormat="1" ht="15" customHeight="1" x14ac:dyDescent="0.25">
      <c r="A57" s="113" t="s">
        <v>84</v>
      </c>
      <c r="B57" s="114" t="s">
        <v>142</v>
      </c>
      <c r="C57" s="119">
        <v>46</v>
      </c>
      <c r="D57" s="119">
        <v>47</v>
      </c>
      <c r="E57" s="119">
        <v>45</v>
      </c>
      <c r="F57" s="120">
        <v>1454</v>
      </c>
      <c r="G57" s="120">
        <v>1303</v>
      </c>
      <c r="H57" s="120">
        <v>3131</v>
      </c>
      <c r="I57" s="120">
        <v>836</v>
      </c>
      <c r="J57" s="121">
        <v>0.95</v>
      </c>
      <c r="K57" s="121">
        <v>1.83</v>
      </c>
      <c r="L57" s="120">
        <v>1290</v>
      </c>
      <c r="M57" s="120">
        <v>189</v>
      </c>
      <c r="N57" s="120">
        <v>10784</v>
      </c>
      <c r="O57" s="120">
        <v>17803</v>
      </c>
      <c r="P57" s="113" t="s">
        <v>84</v>
      </c>
      <c r="Q57" s="114" t="s">
        <v>142</v>
      </c>
    </row>
    <row r="58" spans="1:17" s="97" customFormat="1" ht="15" customHeight="1" x14ac:dyDescent="0.25">
      <c r="A58" s="113" t="s">
        <v>91</v>
      </c>
      <c r="B58" s="114" t="s">
        <v>143</v>
      </c>
      <c r="C58" s="119">
        <v>57</v>
      </c>
      <c r="D58" s="119">
        <v>56</v>
      </c>
      <c r="E58" s="119">
        <v>61</v>
      </c>
      <c r="F58" s="120">
        <v>1291</v>
      </c>
      <c r="G58" s="120">
        <v>1093</v>
      </c>
      <c r="H58" s="120">
        <v>3704</v>
      </c>
      <c r="I58" s="120">
        <v>1019</v>
      </c>
      <c r="J58" s="121">
        <v>0.97</v>
      </c>
      <c r="K58" s="121">
        <v>0.98</v>
      </c>
      <c r="L58" s="120">
        <v>1192</v>
      </c>
      <c r="M58" s="120">
        <v>343</v>
      </c>
      <c r="N58" s="120">
        <v>11496</v>
      </c>
      <c r="O58" s="120">
        <v>16175</v>
      </c>
      <c r="P58" s="113" t="s">
        <v>91</v>
      </c>
      <c r="Q58" s="114" t="s">
        <v>143</v>
      </c>
    </row>
    <row r="59" spans="1:17" s="97" customFormat="1" ht="15" customHeight="1" x14ac:dyDescent="0.25">
      <c r="A59" s="113" t="s">
        <v>84</v>
      </c>
      <c r="B59" s="114" t="s">
        <v>144</v>
      </c>
      <c r="C59" s="119">
        <v>51</v>
      </c>
      <c r="D59" s="119">
        <v>48</v>
      </c>
      <c r="E59" s="119">
        <v>53</v>
      </c>
      <c r="F59" s="120">
        <v>1432</v>
      </c>
      <c r="G59" s="120">
        <v>1226</v>
      </c>
      <c r="H59" s="120">
        <v>6758</v>
      </c>
      <c r="I59" s="120">
        <v>2114</v>
      </c>
      <c r="J59" s="121">
        <v>0.88</v>
      </c>
      <c r="K59" s="121">
        <v>0.88</v>
      </c>
      <c r="L59" s="120">
        <v>1555</v>
      </c>
      <c r="M59" s="120">
        <v>1554</v>
      </c>
      <c r="N59" s="120">
        <v>9457</v>
      </c>
      <c r="O59" s="120">
        <v>13174</v>
      </c>
      <c r="P59" s="113" t="s">
        <v>84</v>
      </c>
      <c r="Q59" s="114" t="s">
        <v>144</v>
      </c>
    </row>
    <row r="60" spans="1:17" s="97" customFormat="1" ht="15" customHeight="1" x14ac:dyDescent="0.25">
      <c r="A60" s="113" t="s">
        <v>97</v>
      </c>
      <c r="B60" s="114" t="s">
        <v>145</v>
      </c>
      <c r="C60" s="119">
        <v>63</v>
      </c>
      <c r="D60" s="119">
        <v>63</v>
      </c>
      <c r="E60" s="119">
        <v>62</v>
      </c>
      <c r="F60" s="120">
        <v>2019</v>
      </c>
      <c r="G60" s="120">
        <v>2092</v>
      </c>
      <c r="H60" s="120">
        <v>3571</v>
      </c>
      <c r="I60" s="120">
        <v>783</v>
      </c>
      <c r="J60" s="121">
        <v>0.72</v>
      </c>
      <c r="K60" s="121">
        <v>0.83</v>
      </c>
      <c r="L60" s="120">
        <v>1871</v>
      </c>
      <c r="M60" s="120">
        <v>1601</v>
      </c>
      <c r="N60" s="120">
        <v>22402</v>
      </c>
      <c r="O60" s="120">
        <v>62596</v>
      </c>
      <c r="P60" s="113" t="s">
        <v>97</v>
      </c>
      <c r="Q60" s="114" t="s">
        <v>145</v>
      </c>
    </row>
    <row r="61" spans="1:17" s="97" customFormat="1" ht="15" customHeight="1" x14ac:dyDescent="0.25">
      <c r="A61" s="113" t="s">
        <v>84</v>
      </c>
      <c r="B61" s="114" t="s">
        <v>146</v>
      </c>
      <c r="C61" s="119"/>
      <c r="D61" s="119"/>
      <c r="E61" s="119"/>
      <c r="F61" s="120">
        <v>1381</v>
      </c>
      <c r="G61" s="120">
        <v>1302</v>
      </c>
      <c r="H61" s="120">
        <v>3505</v>
      </c>
      <c r="I61" s="120">
        <v>1847</v>
      </c>
      <c r="J61" s="121">
        <v>3.92</v>
      </c>
      <c r="K61" s="121">
        <v>2.7</v>
      </c>
      <c r="L61" s="120">
        <v>1062</v>
      </c>
      <c r="M61" s="120">
        <v>709</v>
      </c>
      <c r="N61" s="120">
        <v>9164</v>
      </c>
      <c r="O61" s="120">
        <v>11942</v>
      </c>
      <c r="P61" s="113" t="s">
        <v>84</v>
      </c>
      <c r="Q61" s="114" t="s">
        <v>146</v>
      </c>
    </row>
    <row r="62" spans="1:17" s="97" customFormat="1" ht="15" customHeight="1" x14ac:dyDescent="0.25">
      <c r="A62" s="113" t="s">
        <v>89</v>
      </c>
      <c r="B62" s="114" t="s">
        <v>147</v>
      </c>
      <c r="C62" s="119">
        <v>65</v>
      </c>
      <c r="D62" s="119">
        <v>58</v>
      </c>
      <c r="E62" s="119">
        <v>60</v>
      </c>
      <c r="F62" s="120">
        <v>1371</v>
      </c>
      <c r="G62" s="120">
        <v>1195</v>
      </c>
      <c r="H62" s="120">
        <v>2494</v>
      </c>
      <c r="I62" s="120">
        <v>346</v>
      </c>
      <c r="J62" s="121">
        <v>1</v>
      </c>
      <c r="K62" s="121">
        <v>1.34</v>
      </c>
      <c r="L62" s="120">
        <v>607</v>
      </c>
      <c r="M62" s="120">
        <v>-3</v>
      </c>
      <c r="N62" s="120">
        <v>64605</v>
      </c>
      <c r="O62" s="120">
        <v>97854</v>
      </c>
      <c r="P62" s="113" t="s">
        <v>89</v>
      </c>
      <c r="Q62" s="114" t="s">
        <v>147</v>
      </c>
    </row>
    <row r="63" spans="1:17" s="97" customFormat="1" ht="15" customHeight="1" x14ac:dyDescent="0.25">
      <c r="A63" s="113" t="s">
        <v>84</v>
      </c>
      <c r="B63" s="114" t="s">
        <v>148</v>
      </c>
      <c r="C63" s="119">
        <v>62</v>
      </c>
      <c r="D63" s="119">
        <v>58</v>
      </c>
      <c r="E63" s="119">
        <v>59</v>
      </c>
      <c r="F63" s="120">
        <v>1158</v>
      </c>
      <c r="G63" s="120">
        <v>846</v>
      </c>
      <c r="H63" s="120">
        <v>5800</v>
      </c>
      <c r="I63" s="120">
        <v>1163</v>
      </c>
      <c r="J63" s="121">
        <v>0.2</v>
      </c>
      <c r="K63" s="121">
        <v>1.4</v>
      </c>
      <c r="L63" s="120">
        <v>1474</v>
      </c>
      <c r="M63" s="120">
        <v>1188</v>
      </c>
      <c r="N63" s="120">
        <v>5773</v>
      </c>
      <c r="O63" s="120">
        <v>6727</v>
      </c>
      <c r="P63" s="113" t="s">
        <v>84</v>
      </c>
      <c r="Q63" s="114" t="s">
        <v>148</v>
      </c>
    </row>
    <row r="64" spans="1:17" s="97" customFormat="1" ht="15" customHeight="1" x14ac:dyDescent="0.25">
      <c r="A64" s="113" t="s">
        <v>84</v>
      </c>
      <c r="B64" s="114" t="s">
        <v>149</v>
      </c>
      <c r="C64" s="119">
        <v>66</v>
      </c>
      <c r="D64" s="119">
        <v>61</v>
      </c>
      <c r="E64" s="119">
        <v>60</v>
      </c>
      <c r="F64" s="120">
        <v>1770</v>
      </c>
      <c r="G64" s="120">
        <v>1720</v>
      </c>
      <c r="H64" s="120">
        <v>2562</v>
      </c>
      <c r="I64" s="120">
        <v>724</v>
      </c>
      <c r="J64" s="121">
        <v>1.95</v>
      </c>
      <c r="K64" s="121">
        <v>1.36</v>
      </c>
      <c r="L64" s="120">
        <v>879</v>
      </c>
      <c r="M64" s="120">
        <v>684</v>
      </c>
      <c r="N64" s="120">
        <v>3027</v>
      </c>
      <c r="O64" s="120">
        <v>3054</v>
      </c>
      <c r="P64" s="113" t="s">
        <v>84</v>
      </c>
      <c r="Q64" s="114" t="s">
        <v>149</v>
      </c>
    </row>
    <row r="65" spans="1:17" s="97" customFormat="1" ht="15" customHeight="1" x14ac:dyDescent="0.25">
      <c r="A65" s="113" t="s">
        <v>91</v>
      </c>
      <c r="B65" s="114" t="s">
        <v>150</v>
      </c>
      <c r="C65" s="119">
        <v>50</v>
      </c>
      <c r="D65" s="119">
        <v>51</v>
      </c>
      <c r="E65" s="119">
        <v>53</v>
      </c>
      <c r="F65" s="120">
        <v>1560</v>
      </c>
      <c r="G65" s="120">
        <v>1285</v>
      </c>
      <c r="H65" s="120">
        <v>2853</v>
      </c>
      <c r="I65" s="120">
        <v>747</v>
      </c>
      <c r="J65" s="121">
        <v>0.86</v>
      </c>
      <c r="K65" s="121">
        <v>0.94</v>
      </c>
      <c r="L65" s="120">
        <v>817</v>
      </c>
      <c r="M65" s="120">
        <v>1925</v>
      </c>
      <c r="N65" s="120">
        <v>18956</v>
      </c>
      <c r="O65" s="120">
        <v>27506</v>
      </c>
      <c r="P65" s="113" t="s">
        <v>91</v>
      </c>
      <c r="Q65" s="114" t="s">
        <v>150</v>
      </c>
    </row>
    <row r="66" spans="1:17" s="97" customFormat="1" ht="15" customHeight="1" x14ac:dyDescent="0.25">
      <c r="A66" s="113" t="s">
        <v>91</v>
      </c>
      <c r="B66" s="114" t="s">
        <v>151</v>
      </c>
      <c r="C66" s="119">
        <v>52</v>
      </c>
      <c r="D66" s="119">
        <v>49</v>
      </c>
      <c r="E66" s="119">
        <v>48</v>
      </c>
      <c r="F66" s="120">
        <v>1313</v>
      </c>
      <c r="G66" s="120">
        <v>939.7</v>
      </c>
      <c r="H66" s="120">
        <v>3608</v>
      </c>
      <c r="I66" s="120">
        <v>1028</v>
      </c>
      <c r="J66" s="121">
        <v>0.96</v>
      </c>
      <c r="K66" s="121">
        <v>0.98</v>
      </c>
      <c r="L66" s="120">
        <v>1488</v>
      </c>
      <c r="M66" s="120">
        <v>211</v>
      </c>
      <c r="N66" s="120">
        <v>10780</v>
      </c>
      <c r="O66" s="120">
        <v>16510</v>
      </c>
      <c r="P66" s="113" t="s">
        <v>91</v>
      </c>
      <c r="Q66" s="114" t="s">
        <v>151</v>
      </c>
    </row>
    <row r="67" spans="1:17" s="97" customFormat="1" ht="15" customHeight="1" x14ac:dyDescent="0.25">
      <c r="A67" s="113" t="s">
        <v>89</v>
      </c>
      <c r="B67" s="114" t="s">
        <v>152</v>
      </c>
      <c r="C67" s="119">
        <v>68</v>
      </c>
      <c r="D67" s="119">
        <v>60</v>
      </c>
      <c r="E67" s="119">
        <v>60</v>
      </c>
      <c r="F67" s="120">
        <v>1368</v>
      </c>
      <c r="G67" s="120">
        <v>1308</v>
      </c>
      <c r="H67" s="120">
        <v>2326</v>
      </c>
      <c r="I67" s="120">
        <v>521</v>
      </c>
      <c r="J67" s="121">
        <v>1.55</v>
      </c>
      <c r="K67" s="121">
        <v>1.34</v>
      </c>
      <c r="L67" s="120">
        <v>761</v>
      </c>
      <c r="M67" s="120">
        <v>111</v>
      </c>
      <c r="N67" s="120">
        <v>55827</v>
      </c>
      <c r="O67" s="120">
        <v>99118</v>
      </c>
      <c r="P67" s="113" t="s">
        <v>89</v>
      </c>
      <c r="Q67" s="114" t="s">
        <v>152</v>
      </c>
    </row>
    <row r="68" spans="1:17" s="97" customFormat="1" ht="15" customHeight="1" x14ac:dyDescent="0.25">
      <c r="A68" s="113" t="s">
        <v>84</v>
      </c>
      <c r="B68" s="114" t="s">
        <v>153</v>
      </c>
      <c r="C68" s="119">
        <v>47</v>
      </c>
      <c r="D68" s="119">
        <v>50</v>
      </c>
      <c r="E68" s="119">
        <v>51</v>
      </c>
      <c r="F68" s="120">
        <v>1831</v>
      </c>
      <c r="G68" s="120">
        <v>1501</v>
      </c>
      <c r="H68" s="120">
        <v>3435</v>
      </c>
      <c r="I68" s="120">
        <v>965</v>
      </c>
      <c r="J68" s="121">
        <v>1.21</v>
      </c>
      <c r="K68" s="121">
        <v>1.08</v>
      </c>
      <c r="L68" s="120">
        <v>1325</v>
      </c>
      <c r="M68" s="120">
        <v>3853</v>
      </c>
      <c r="N68" s="120">
        <v>7078</v>
      </c>
      <c r="O68" s="120">
        <v>9622</v>
      </c>
      <c r="P68" s="113" t="s">
        <v>84</v>
      </c>
      <c r="Q68" s="114" t="s">
        <v>153</v>
      </c>
    </row>
    <row r="69" spans="1:17" s="97" customFormat="1" ht="15" customHeight="1" x14ac:dyDescent="0.25">
      <c r="A69" s="113" t="s">
        <v>91</v>
      </c>
      <c r="B69" s="114" t="s">
        <v>154</v>
      </c>
      <c r="C69" s="119">
        <v>59</v>
      </c>
      <c r="D69" s="119">
        <v>51</v>
      </c>
      <c r="E69" s="119">
        <v>56</v>
      </c>
      <c r="F69" s="120">
        <v>1804</v>
      </c>
      <c r="G69" s="120">
        <v>1749</v>
      </c>
      <c r="H69" s="120">
        <v>2918</v>
      </c>
      <c r="I69" s="120">
        <v>1136</v>
      </c>
      <c r="J69" s="121">
        <v>0.66</v>
      </c>
      <c r="K69" s="121">
        <v>1.36</v>
      </c>
      <c r="L69" s="120">
        <v>1933</v>
      </c>
      <c r="M69" s="120">
        <v>338</v>
      </c>
      <c r="N69" s="120">
        <v>19778</v>
      </c>
      <c r="O69" s="120">
        <v>26493</v>
      </c>
      <c r="P69" s="113" t="s">
        <v>91</v>
      </c>
      <c r="Q69" s="114" t="s">
        <v>154</v>
      </c>
    </row>
    <row r="70" spans="1:17" s="97" customFormat="1" ht="15" customHeight="1" x14ac:dyDescent="0.25">
      <c r="A70" s="113" t="s">
        <v>87</v>
      </c>
      <c r="B70" s="114" t="s">
        <v>155</v>
      </c>
      <c r="C70" s="119">
        <v>57</v>
      </c>
      <c r="D70" s="119">
        <v>53</v>
      </c>
      <c r="E70" s="119">
        <v>55</v>
      </c>
      <c r="F70" s="120">
        <v>1789</v>
      </c>
      <c r="G70" s="120">
        <v>1351</v>
      </c>
      <c r="H70" s="120">
        <v>4274</v>
      </c>
      <c r="I70" s="120">
        <v>1086</v>
      </c>
      <c r="J70" s="121">
        <v>1.62</v>
      </c>
      <c r="K70" s="121">
        <v>1.39</v>
      </c>
      <c r="L70" s="120">
        <v>1725</v>
      </c>
      <c r="M70" s="120">
        <v>186</v>
      </c>
      <c r="N70" s="120">
        <v>11679</v>
      </c>
      <c r="O70" s="120">
        <v>20830</v>
      </c>
      <c r="P70" s="113" t="s">
        <v>87</v>
      </c>
      <c r="Q70" s="114" t="s">
        <v>155</v>
      </c>
    </row>
    <row r="71" spans="1:17" s="97" customFormat="1" ht="15" customHeight="1" x14ac:dyDescent="0.25">
      <c r="A71" s="113" t="s">
        <v>84</v>
      </c>
      <c r="B71" s="114" t="s">
        <v>156</v>
      </c>
      <c r="C71" s="119"/>
      <c r="D71" s="119"/>
      <c r="E71" s="119"/>
      <c r="F71" s="120">
        <v>1363</v>
      </c>
      <c r="G71" s="120">
        <v>1042</v>
      </c>
      <c r="H71" s="120">
        <v>4323</v>
      </c>
      <c r="I71" s="120">
        <v>944</v>
      </c>
      <c r="J71" s="121">
        <v>0.75</v>
      </c>
      <c r="K71" s="121">
        <v>1.1299999999999999</v>
      </c>
      <c r="L71" s="120">
        <v>842</v>
      </c>
      <c r="M71" s="120">
        <v>-174</v>
      </c>
      <c r="N71" s="120">
        <v>4299</v>
      </c>
      <c r="O71" s="120">
        <v>5958</v>
      </c>
      <c r="P71" s="113" t="s">
        <v>84</v>
      </c>
      <c r="Q71" s="114" t="s">
        <v>156</v>
      </c>
    </row>
    <row r="72" spans="1:17" s="97" customFormat="1" ht="15" customHeight="1" x14ac:dyDescent="0.25">
      <c r="A72" s="113" t="s">
        <v>87</v>
      </c>
      <c r="B72" s="114" t="s">
        <v>157</v>
      </c>
      <c r="C72" s="119">
        <v>66</v>
      </c>
      <c r="D72" s="119">
        <v>56</v>
      </c>
      <c r="E72" s="119">
        <v>58</v>
      </c>
      <c r="F72" s="120">
        <v>1496</v>
      </c>
      <c r="G72" s="120">
        <v>1283</v>
      </c>
      <c r="H72" s="120">
        <v>2781</v>
      </c>
      <c r="I72" s="120">
        <v>839</v>
      </c>
      <c r="J72" s="121">
        <v>0.47</v>
      </c>
      <c r="K72" s="121">
        <v>0.73</v>
      </c>
      <c r="L72" s="120">
        <v>2107</v>
      </c>
      <c r="M72" s="120">
        <v>65</v>
      </c>
      <c r="N72" s="120">
        <v>14637</v>
      </c>
      <c r="O72" s="120">
        <v>27110</v>
      </c>
      <c r="P72" s="113" t="s">
        <v>87</v>
      </c>
      <c r="Q72" s="114" t="s">
        <v>157</v>
      </c>
    </row>
    <row r="73" spans="1:17" s="97" customFormat="1" ht="15" customHeight="1" x14ac:dyDescent="0.25">
      <c r="A73" s="113" t="s">
        <v>87</v>
      </c>
      <c r="B73" s="114" t="s">
        <v>158</v>
      </c>
      <c r="C73" s="119">
        <v>58</v>
      </c>
      <c r="D73" s="119">
        <v>57</v>
      </c>
      <c r="E73" s="119">
        <v>56</v>
      </c>
      <c r="F73" s="120">
        <v>1664</v>
      </c>
      <c r="G73" s="120">
        <v>1426</v>
      </c>
      <c r="H73" s="120">
        <v>3951</v>
      </c>
      <c r="I73" s="120">
        <v>1319</v>
      </c>
      <c r="J73" s="121">
        <v>1.61</v>
      </c>
      <c r="K73" s="121">
        <v>1.38</v>
      </c>
      <c r="L73" s="120">
        <v>1620</v>
      </c>
      <c r="M73" s="120">
        <v>589</v>
      </c>
      <c r="N73" s="120">
        <v>15693</v>
      </c>
      <c r="O73" s="120">
        <v>32592</v>
      </c>
      <c r="P73" s="113" t="s">
        <v>87</v>
      </c>
      <c r="Q73" s="114" t="s">
        <v>158</v>
      </c>
    </row>
    <row r="74" spans="1:17" s="97" customFormat="1" ht="15" customHeight="1" x14ac:dyDescent="0.25">
      <c r="A74" s="113" t="s">
        <v>91</v>
      </c>
      <c r="B74" s="114" t="s">
        <v>159</v>
      </c>
      <c r="C74" s="119">
        <v>64</v>
      </c>
      <c r="D74" s="119">
        <v>58</v>
      </c>
      <c r="E74" s="119">
        <v>58</v>
      </c>
      <c r="F74" s="120">
        <v>1230</v>
      </c>
      <c r="G74" s="120">
        <v>960</v>
      </c>
      <c r="H74" s="120">
        <v>2266</v>
      </c>
      <c r="I74" s="120">
        <v>631</v>
      </c>
      <c r="J74" s="121">
        <v>0.41</v>
      </c>
      <c r="K74" s="121">
        <v>0.64</v>
      </c>
      <c r="L74" s="120">
        <v>829</v>
      </c>
      <c r="M74" s="120">
        <v>203</v>
      </c>
      <c r="N74" s="120">
        <v>33448</v>
      </c>
      <c r="O74" s="120">
        <v>41945</v>
      </c>
      <c r="P74" s="113" t="s">
        <v>91</v>
      </c>
      <c r="Q74" s="114" t="s">
        <v>159</v>
      </c>
    </row>
    <row r="75" spans="1:17" s="97" customFormat="1" ht="15" customHeight="1" x14ac:dyDescent="0.25">
      <c r="A75" s="113" t="s">
        <v>84</v>
      </c>
      <c r="B75" s="114" t="s">
        <v>160</v>
      </c>
      <c r="C75" s="119">
        <v>66</v>
      </c>
      <c r="D75" s="119">
        <v>62</v>
      </c>
      <c r="E75" s="119">
        <v>63</v>
      </c>
      <c r="F75" s="120">
        <v>1067</v>
      </c>
      <c r="G75" s="120">
        <v>518</v>
      </c>
      <c r="H75" s="120">
        <v>3914</v>
      </c>
      <c r="I75" s="120">
        <v>1123</v>
      </c>
      <c r="J75" s="121">
        <v>1.1100000000000001</v>
      </c>
      <c r="K75" s="121">
        <v>1.1100000000000001</v>
      </c>
      <c r="L75" s="120">
        <v>967</v>
      </c>
      <c r="M75" s="120">
        <v>480</v>
      </c>
      <c r="N75" s="120">
        <v>4643</v>
      </c>
      <c r="O75" s="120">
        <v>4289</v>
      </c>
      <c r="P75" s="113" t="s">
        <v>84</v>
      </c>
      <c r="Q75" s="114" t="s">
        <v>160</v>
      </c>
    </row>
    <row r="76" spans="1:17" s="97" customFormat="1" ht="15" customHeight="1" x14ac:dyDescent="0.25">
      <c r="A76" s="113" t="s">
        <v>89</v>
      </c>
      <c r="B76" s="114" t="s">
        <v>161</v>
      </c>
      <c r="C76" s="119"/>
      <c r="D76" s="119"/>
      <c r="E76" s="119"/>
      <c r="F76" s="120">
        <v>1196</v>
      </c>
      <c r="G76" s="120">
        <v>1151</v>
      </c>
      <c r="H76" s="120">
        <v>2145</v>
      </c>
      <c r="I76" s="120">
        <v>925</v>
      </c>
      <c r="J76" s="121">
        <v>1.26</v>
      </c>
      <c r="K76" s="121">
        <v>1.17</v>
      </c>
      <c r="L76" s="120">
        <v>596</v>
      </c>
      <c r="M76" s="120">
        <v>-18</v>
      </c>
      <c r="N76" s="120">
        <v>66881</v>
      </c>
      <c r="O76" s="120">
        <v>157740</v>
      </c>
      <c r="P76" s="113" t="s">
        <v>89</v>
      </c>
      <c r="Q76" s="114" t="s">
        <v>161</v>
      </c>
    </row>
    <row r="77" spans="1:17" s="97" customFormat="1" ht="15" customHeight="1" x14ac:dyDescent="0.25">
      <c r="A77" s="113" t="s">
        <v>97</v>
      </c>
      <c r="B77" s="114" t="s">
        <v>162</v>
      </c>
      <c r="C77" s="119">
        <v>66</v>
      </c>
      <c r="D77" s="119">
        <v>58</v>
      </c>
      <c r="E77" s="119">
        <v>59</v>
      </c>
      <c r="F77" s="120">
        <v>1367</v>
      </c>
      <c r="G77" s="120">
        <v>1167</v>
      </c>
      <c r="H77" s="120">
        <v>2328</v>
      </c>
      <c r="I77" s="120">
        <v>183</v>
      </c>
      <c r="J77" s="121">
        <v>0.96</v>
      </c>
      <c r="K77" s="121">
        <v>0.98</v>
      </c>
      <c r="L77" s="120">
        <v>1129</v>
      </c>
      <c r="M77" s="120">
        <v>3209</v>
      </c>
      <c r="N77" s="120">
        <v>68973</v>
      </c>
      <c r="O77" s="120">
        <v>160371</v>
      </c>
      <c r="P77" s="113" t="s">
        <v>97</v>
      </c>
      <c r="Q77" s="114" t="s">
        <v>162</v>
      </c>
    </row>
    <row r="78" spans="1:17" s="97" customFormat="1" ht="15" customHeight="1" x14ac:dyDescent="0.25">
      <c r="A78" s="113" t="s">
        <v>87</v>
      </c>
      <c r="B78" s="114" t="s">
        <v>163</v>
      </c>
      <c r="C78" s="119">
        <v>58</v>
      </c>
      <c r="D78" s="119">
        <v>56</v>
      </c>
      <c r="E78" s="119">
        <v>60</v>
      </c>
      <c r="F78" s="120">
        <v>1878</v>
      </c>
      <c r="G78" s="120">
        <v>1570</v>
      </c>
      <c r="H78" s="120">
        <v>2971</v>
      </c>
      <c r="I78" s="120">
        <v>1133</v>
      </c>
      <c r="J78" s="121">
        <v>0.9</v>
      </c>
      <c r="K78" s="121">
        <v>0.81</v>
      </c>
      <c r="L78" s="120">
        <v>2641</v>
      </c>
      <c r="M78" s="120">
        <v>933</v>
      </c>
      <c r="N78" s="120">
        <v>16786</v>
      </c>
      <c r="O78" s="120">
        <v>36043</v>
      </c>
      <c r="P78" s="113" t="s">
        <v>87</v>
      </c>
      <c r="Q78" s="114" t="s">
        <v>163</v>
      </c>
    </row>
    <row r="79" spans="1:17" s="97" customFormat="1" ht="15" customHeight="1" x14ac:dyDescent="0.25">
      <c r="A79" s="113" t="s">
        <v>97</v>
      </c>
      <c r="B79" s="114" t="s">
        <v>164</v>
      </c>
      <c r="C79" s="119">
        <v>55</v>
      </c>
      <c r="D79" s="119">
        <v>55</v>
      </c>
      <c r="E79" s="119">
        <v>54</v>
      </c>
      <c r="F79" s="120">
        <v>1668</v>
      </c>
      <c r="G79" s="120">
        <v>1260</v>
      </c>
      <c r="H79" s="120">
        <v>2894</v>
      </c>
      <c r="I79" s="120">
        <v>1758</v>
      </c>
      <c r="J79" s="121">
        <v>0.65</v>
      </c>
      <c r="K79" s="121">
        <v>0.61</v>
      </c>
      <c r="L79" s="120">
        <v>853</v>
      </c>
      <c r="M79" s="120">
        <v>1611</v>
      </c>
      <c r="N79" s="120">
        <v>70062</v>
      </c>
      <c r="O79" s="120">
        <v>166038</v>
      </c>
      <c r="P79" s="113" t="s">
        <v>97</v>
      </c>
      <c r="Q79" s="114" t="s">
        <v>164</v>
      </c>
    </row>
    <row r="80" spans="1:17" s="97" customFormat="1" ht="15" customHeight="1" x14ac:dyDescent="0.25">
      <c r="A80" s="113" t="s">
        <v>89</v>
      </c>
      <c r="B80" s="114" t="s">
        <v>165</v>
      </c>
      <c r="C80" s="119">
        <v>68</v>
      </c>
      <c r="D80" s="119">
        <v>62</v>
      </c>
      <c r="E80" s="119">
        <v>63</v>
      </c>
      <c r="F80" s="120">
        <v>1686</v>
      </c>
      <c r="G80" s="120">
        <v>1365</v>
      </c>
      <c r="H80" s="120">
        <v>3128</v>
      </c>
      <c r="I80" s="120">
        <v>601</v>
      </c>
      <c r="J80" s="121">
        <v>0.95</v>
      </c>
      <c r="K80" s="121">
        <v>0.96</v>
      </c>
      <c r="L80" s="120">
        <v>858</v>
      </c>
      <c r="M80" s="120">
        <v>-451</v>
      </c>
      <c r="N80" s="120">
        <v>44851</v>
      </c>
      <c r="O80" s="120">
        <v>79015</v>
      </c>
      <c r="P80" s="113" t="s">
        <v>89</v>
      </c>
      <c r="Q80" s="114" t="s">
        <v>165</v>
      </c>
    </row>
    <row r="81" spans="1:19" s="97" customFormat="1" ht="15" customHeight="1" x14ac:dyDescent="0.25">
      <c r="A81" s="113" t="s">
        <v>97</v>
      </c>
      <c r="B81" s="114" t="s">
        <v>166</v>
      </c>
      <c r="C81" s="119">
        <v>58</v>
      </c>
      <c r="D81" s="119">
        <v>52</v>
      </c>
      <c r="E81" s="119">
        <v>53</v>
      </c>
      <c r="F81" s="120">
        <v>1635</v>
      </c>
      <c r="G81" s="120">
        <v>1526</v>
      </c>
      <c r="H81" s="120">
        <v>2643</v>
      </c>
      <c r="I81" s="120">
        <v>627</v>
      </c>
      <c r="J81" s="121">
        <v>0.91</v>
      </c>
      <c r="K81" s="121">
        <v>0.97</v>
      </c>
      <c r="L81" s="120">
        <v>716</v>
      </c>
      <c r="M81" s="120">
        <v>-59</v>
      </c>
      <c r="N81" s="120">
        <v>62000</v>
      </c>
      <c r="O81" s="120">
        <v>148754</v>
      </c>
      <c r="P81" s="113" t="s">
        <v>97</v>
      </c>
      <c r="Q81" s="114" t="s">
        <v>166</v>
      </c>
    </row>
    <row r="82" spans="1:19" s="97" customFormat="1" ht="15" customHeight="1" x14ac:dyDescent="0.25">
      <c r="A82" s="113" t="s">
        <v>84</v>
      </c>
      <c r="B82" s="114" t="s">
        <v>167</v>
      </c>
      <c r="C82" s="124">
        <v>61</v>
      </c>
      <c r="D82" s="124">
        <v>60</v>
      </c>
      <c r="E82" s="124">
        <v>63</v>
      </c>
      <c r="F82" s="125">
        <v>1275</v>
      </c>
      <c r="G82" s="125">
        <v>717</v>
      </c>
      <c r="H82" s="125">
        <v>3737</v>
      </c>
      <c r="I82" s="125">
        <v>1567</v>
      </c>
      <c r="J82" s="126">
        <v>1.78</v>
      </c>
      <c r="K82" s="126">
        <v>1.21</v>
      </c>
      <c r="L82" s="125">
        <v>1034</v>
      </c>
      <c r="M82" s="125">
        <v>146</v>
      </c>
      <c r="N82" s="125">
        <v>6780</v>
      </c>
      <c r="O82" s="125">
        <v>7153</v>
      </c>
      <c r="P82" s="113" t="s">
        <v>84</v>
      </c>
      <c r="Q82" s="114" t="s">
        <v>167</v>
      </c>
    </row>
    <row r="83" spans="1:19" s="108" customFormat="1" x14ac:dyDescent="0.25">
      <c r="A83" s="111"/>
      <c r="B83" s="112"/>
      <c r="C83" s="133" t="s">
        <v>168</v>
      </c>
      <c r="D83" s="133" t="s">
        <v>168</v>
      </c>
      <c r="E83" s="133" t="s">
        <v>168</v>
      </c>
      <c r="F83" s="133" t="s">
        <v>169</v>
      </c>
      <c r="G83" s="133" t="s">
        <v>169</v>
      </c>
      <c r="H83" s="133" t="s">
        <v>169</v>
      </c>
      <c r="I83" s="133" t="s">
        <v>169</v>
      </c>
      <c r="J83" s="133" t="s">
        <v>169</v>
      </c>
      <c r="K83" s="133" t="s">
        <v>169</v>
      </c>
      <c r="L83" s="133" t="s">
        <v>169</v>
      </c>
      <c r="M83" s="133" t="s">
        <v>169</v>
      </c>
      <c r="N83" s="133"/>
      <c r="O83" s="133"/>
      <c r="P83" s="111"/>
      <c r="Q83" s="112"/>
    </row>
    <row r="84" spans="1:19" s="97" customFormat="1" ht="16.8" hidden="1" customHeight="1" x14ac:dyDescent="0.25">
      <c r="A84" s="113"/>
      <c r="B84" s="127" t="s">
        <v>170</v>
      </c>
      <c r="C84" s="128">
        <f>AVERAGE(C4:C82)</f>
        <v>60.370270270270268</v>
      </c>
      <c r="D84" s="128">
        <f t="shared" ref="D84:E84" si="0">AVERAGE(D4:D82)</f>
        <v>56.081081081081081</v>
      </c>
      <c r="E84" s="128">
        <f t="shared" si="0"/>
        <v>57.328378378378382</v>
      </c>
      <c r="F84" s="128">
        <f>MEDIAN(F4:F82)</f>
        <v>1475</v>
      </c>
      <c r="G84" s="128">
        <f t="shared" ref="G84:M84" si="1">MEDIAN(G4:G82)</f>
        <v>1259</v>
      </c>
      <c r="H84" s="128">
        <f t="shared" si="1"/>
        <v>2894</v>
      </c>
      <c r="I84" s="128">
        <f t="shared" si="1"/>
        <v>824</v>
      </c>
      <c r="J84" s="129">
        <f t="shared" si="1"/>
        <v>0.92</v>
      </c>
      <c r="K84" s="129">
        <f t="shared" si="1"/>
        <v>0.97</v>
      </c>
      <c r="L84" s="128">
        <f t="shared" si="1"/>
        <v>1158</v>
      </c>
      <c r="M84" s="128">
        <f t="shared" si="1"/>
        <v>393</v>
      </c>
      <c r="N84" s="130">
        <f>SUM(N4:N82)</f>
        <v>2663951</v>
      </c>
      <c r="O84" s="130">
        <f>SUM(O4:O82)</f>
        <v>5533754</v>
      </c>
      <c r="P84" s="113"/>
      <c r="Q84" s="127" t="s">
        <v>170</v>
      </c>
    </row>
    <row r="85" spans="1:19" s="97" customFormat="1" ht="16.8" hidden="1" customHeight="1" x14ac:dyDescent="0.25">
      <c r="A85" s="131" t="s">
        <v>89</v>
      </c>
      <c r="B85" s="132" t="s">
        <v>171</v>
      </c>
      <c r="C85" s="128">
        <f>AVERAGE(C7,C10,C12,C21,C25,C34,C38,C45,C46,C47,C52,C53,C55,C62,C67,C76,C80)</f>
        <v>65.575000000000003</v>
      </c>
      <c r="D85" s="128">
        <f>AVERAGE(D7,D10,D12,D21,D25,D34,D38,D45,D46,D47,D52,D53,D55,D62,D67,D76,D80)</f>
        <v>57.118749999999999</v>
      </c>
      <c r="E85" s="128">
        <f>AVERAGE(E7,E10,E12,E21,E25,E34,E38,E45,E46,E47,E52,E53,E55,E62,E67,E76,E80)</f>
        <v>58.331249999999997</v>
      </c>
      <c r="F85" s="128">
        <f t="shared" ref="F85:M85" si="2">MEDIAN(F7,F10,F12,F21,F25,F34,F38,F45,F46,F47,F52,F53,F55,F62,F67,F76,F80)</f>
        <v>1446</v>
      </c>
      <c r="G85" s="128">
        <f t="shared" si="2"/>
        <v>1308</v>
      </c>
      <c r="H85" s="128">
        <f t="shared" si="2"/>
        <v>2326</v>
      </c>
      <c r="I85" s="128">
        <f t="shared" si="2"/>
        <v>510</v>
      </c>
      <c r="J85" s="129">
        <f t="shared" si="2"/>
        <v>0.97</v>
      </c>
      <c r="K85" s="129">
        <f t="shared" si="2"/>
        <v>0.97</v>
      </c>
      <c r="L85" s="128">
        <f t="shared" si="2"/>
        <v>858</v>
      </c>
      <c r="M85" s="128">
        <f t="shared" si="2"/>
        <v>71</v>
      </c>
      <c r="N85" s="118"/>
      <c r="O85" s="118"/>
      <c r="P85" s="131" t="s">
        <v>89</v>
      </c>
      <c r="Q85" s="132" t="s">
        <v>171</v>
      </c>
    </row>
    <row r="86" spans="1:19" s="97" customFormat="1" ht="16.8" hidden="1" customHeight="1" x14ac:dyDescent="0.25">
      <c r="A86" s="113" t="s">
        <v>97</v>
      </c>
      <c r="B86" s="114" t="s">
        <v>172</v>
      </c>
      <c r="C86" s="128">
        <f>AVERAGE(C13,C16,C17,C23,C29,C39,C43,C48,C56,C60,C77,C79,C81,C36)</f>
        <v>61.707692307692312</v>
      </c>
      <c r="D86" s="128">
        <f>AVERAGE(D13,D16,D17,D23,D29,D39,D43,D48,D56,D60,D77,D79,D81,D36)</f>
        <v>57.930769230769229</v>
      </c>
      <c r="E86" s="128">
        <f>AVERAGE(E13,E16,E17,E23,E29,E39,E43,E48,E56,E60,E77,E79,E81,E36)</f>
        <v>59</v>
      </c>
      <c r="F86" s="128">
        <f t="shared" ref="F86:M86" si="3">MEDIAN(F13,F16,F17,F23,F29,F39,F43,F48,F56,F60,F77,F79,F81,36)</f>
        <v>1469.5</v>
      </c>
      <c r="G86" s="128">
        <f t="shared" si="3"/>
        <v>1293</v>
      </c>
      <c r="H86" s="128">
        <f t="shared" si="3"/>
        <v>2331</v>
      </c>
      <c r="I86" s="128">
        <f t="shared" si="3"/>
        <v>635.5</v>
      </c>
      <c r="J86" s="129">
        <f t="shared" si="3"/>
        <v>0.72</v>
      </c>
      <c r="K86" s="129">
        <f t="shared" si="3"/>
        <v>0.84</v>
      </c>
      <c r="L86" s="128">
        <f t="shared" si="3"/>
        <v>919</v>
      </c>
      <c r="M86" s="128">
        <f t="shared" si="3"/>
        <v>917</v>
      </c>
      <c r="N86" s="118"/>
      <c r="O86" s="118"/>
      <c r="P86" s="113" t="s">
        <v>97</v>
      </c>
      <c r="Q86" s="114" t="s">
        <v>172</v>
      </c>
    </row>
    <row r="87" spans="1:19" s="97" customFormat="1" ht="16.8" hidden="1" customHeight="1" x14ac:dyDescent="0.25">
      <c r="A87" s="113" t="s">
        <v>87</v>
      </c>
      <c r="B87" s="114" t="s">
        <v>173</v>
      </c>
      <c r="C87" s="128">
        <f>AVERAGE(C6,C28,C30,C31,C35,C40,C49,C70,C72,C73,C78)</f>
        <v>59.727272727272727</v>
      </c>
      <c r="D87" s="128">
        <f t="shared" ref="D87:E87" si="4">AVERAGE(D6,D28,D30,D31,D35,D40,D49,D70,D72,D73,D78)</f>
        <v>56.727272727272727</v>
      </c>
      <c r="E87" s="128">
        <f t="shared" si="4"/>
        <v>58</v>
      </c>
      <c r="F87" s="128">
        <f>MEDIAN(F6,F28,F30,F31,F35,F40,F49,F70,F72,F73,F78)</f>
        <v>1582</v>
      </c>
      <c r="G87" s="128">
        <f t="shared" ref="G87:M87" si="5">MEDIAN(G6,G28,G30,G31,G35,G40,G49,G70,G72,G73,G78)</f>
        <v>1323</v>
      </c>
      <c r="H87" s="128">
        <f t="shared" si="5"/>
        <v>2971</v>
      </c>
      <c r="I87" s="128">
        <f t="shared" si="5"/>
        <v>1059</v>
      </c>
      <c r="J87" s="129">
        <f t="shared" si="5"/>
        <v>0.9</v>
      </c>
      <c r="K87" s="129">
        <f t="shared" si="5"/>
        <v>0.93</v>
      </c>
      <c r="L87" s="128">
        <f t="shared" si="5"/>
        <v>1620</v>
      </c>
      <c r="M87" s="128">
        <f t="shared" si="5"/>
        <v>388</v>
      </c>
      <c r="N87" s="118"/>
      <c r="O87" s="118"/>
      <c r="P87" s="113" t="s">
        <v>87</v>
      </c>
      <c r="Q87" s="114" t="s">
        <v>173</v>
      </c>
    </row>
    <row r="88" spans="1:19" s="97" customFormat="1" ht="16.8" hidden="1" customHeight="1" x14ac:dyDescent="0.25">
      <c r="A88" s="113" t="s">
        <v>91</v>
      </c>
      <c r="B88" s="114" t="s">
        <v>174</v>
      </c>
      <c r="C88" s="128">
        <f>AVERAGE(C8,C9,C15,C19,C20,C22,C26,C42,C50,C51,C54,C58,C65,C66,C69,C74)</f>
        <v>55.875</v>
      </c>
      <c r="D88" s="128">
        <f>AVERAGE(D8,D9,D15,D19,D20,D22,D26,D42,D50,D51,D54,D58,D65,D66,D69,D74)</f>
        <v>52.6875</v>
      </c>
      <c r="E88" s="128">
        <f>AVERAGE(E8,E9,E15,E19,E20,E22,E26,E42,E50,E51,E54,E58,E65,E66,E69,E74)</f>
        <v>54.5</v>
      </c>
      <c r="F88" s="128">
        <f t="shared" ref="F88:M88" si="6">MEDIAN(F8,F9,F15,F19,F20,F22,F26,F42,F50,F51,F54,F58,F65,F66,F69,F74)</f>
        <v>1509</v>
      </c>
      <c r="G88" s="128">
        <f t="shared" si="6"/>
        <v>1225.5</v>
      </c>
      <c r="H88" s="128">
        <f t="shared" si="6"/>
        <v>2966.5</v>
      </c>
      <c r="I88" s="128">
        <f t="shared" si="6"/>
        <v>770.5</v>
      </c>
      <c r="J88" s="129">
        <f t="shared" si="6"/>
        <v>0.875</v>
      </c>
      <c r="K88" s="129">
        <f t="shared" si="6"/>
        <v>0.98</v>
      </c>
      <c r="L88" s="128">
        <f t="shared" si="6"/>
        <v>1213.5</v>
      </c>
      <c r="M88" s="128">
        <f t="shared" si="6"/>
        <v>465</v>
      </c>
      <c r="N88" s="118"/>
      <c r="O88" s="118"/>
      <c r="P88" s="113" t="s">
        <v>91</v>
      </c>
      <c r="Q88" s="114" t="s">
        <v>174</v>
      </c>
    </row>
    <row r="89" spans="1:19" s="97" customFormat="1" ht="16.8" hidden="1" customHeight="1" x14ac:dyDescent="0.25">
      <c r="A89" s="113" t="s">
        <v>84</v>
      </c>
      <c r="B89" s="114" t="s">
        <v>175</v>
      </c>
      <c r="C89" s="128">
        <f>AVERAGE(C4,C5,C11,C14,C18,C24,C27,C32,C33,C37,C41,C44,C59,C57,C61,C63,C64,C68,C71,C75,C82)</f>
        <v>59.166666666666664</v>
      </c>
      <c r="D89" s="128">
        <f t="shared" ref="D89:E89" si="7">AVERAGE(D4,D5,D11,D14,D18,D24,D27,D32,D33,D37,D41,D44,D59,D57,D61,D63,D64,D68,D71,D75,D82)</f>
        <v>56.444444444444443</v>
      </c>
      <c r="E89" s="128">
        <f t="shared" si="7"/>
        <v>57.333333333333336</v>
      </c>
      <c r="F89" s="128">
        <f>MEDIAN(F4,F5,F11,F14,F18,F24,F27,F32,F33,F37,F41,F44,F59,F57,F61,F63,F64,F68,F71,F75,F82)</f>
        <v>1400</v>
      </c>
      <c r="G89" s="128">
        <f t="shared" ref="G89:M89" si="8">MEDIAN(G4,G5,G11,G14,G18,G24,G27,G32,G33,G37,G41,G44,G59,G57,G61,G63,G64,G68,G71,G75,G82)</f>
        <v>1226</v>
      </c>
      <c r="H89" s="128">
        <f t="shared" si="8"/>
        <v>3505</v>
      </c>
      <c r="I89" s="128">
        <f t="shared" si="8"/>
        <v>1153</v>
      </c>
      <c r="J89" s="129">
        <f t="shared" si="8"/>
        <v>0.98</v>
      </c>
      <c r="K89" s="129">
        <f t="shared" si="8"/>
        <v>1.1200000000000001</v>
      </c>
      <c r="L89" s="128">
        <f t="shared" si="8"/>
        <v>1247</v>
      </c>
      <c r="M89" s="128">
        <f t="shared" si="8"/>
        <v>709</v>
      </c>
      <c r="N89" s="118"/>
      <c r="O89" s="118"/>
      <c r="P89" s="113" t="s">
        <v>84</v>
      </c>
      <c r="Q89" s="114" t="s">
        <v>175</v>
      </c>
    </row>
    <row r="90" spans="1:19" ht="18" customHeight="1" x14ac:dyDescent="0.25">
      <c r="A90" s="131"/>
      <c r="B90" s="132" t="s">
        <v>170</v>
      </c>
      <c r="C90" s="128">
        <v>60.370270270270268</v>
      </c>
      <c r="D90" s="128">
        <v>56.081081081081081</v>
      </c>
      <c r="E90" s="128">
        <v>57.328378378378382</v>
      </c>
      <c r="F90" s="128">
        <v>1475</v>
      </c>
      <c r="G90" s="128">
        <v>1259</v>
      </c>
      <c r="H90" s="128">
        <v>2894</v>
      </c>
      <c r="I90" s="128">
        <v>824</v>
      </c>
      <c r="J90" s="129">
        <v>0.92</v>
      </c>
      <c r="K90" s="129">
        <v>0.97</v>
      </c>
      <c r="L90" s="128">
        <v>1158</v>
      </c>
      <c r="M90" s="128">
        <v>393</v>
      </c>
      <c r="N90" s="128">
        <v>2663951</v>
      </c>
      <c r="O90" s="128">
        <v>5533754</v>
      </c>
      <c r="Q90" s="114" t="s">
        <v>170</v>
      </c>
    </row>
    <row r="91" spans="1:19" ht="18" customHeight="1" x14ac:dyDescent="0.25">
      <c r="A91" s="131" t="s">
        <v>89</v>
      </c>
      <c r="B91" s="132" t="s">
        <v>171</v>
      </c>
      <c r="C91" s="128">
        <v>65.575000000000003</v>
      </c>
      <c r="D91" s="128">
        <v>57.118749999999999</v>
      </c>
      <c r="E91" s="128">
        <v>58.331249999999997</v>
      </c>
      <c r="F91" s="128">
        <v>1446</v>
      </c>
      <c r="G91" s="128">
        <v>1308</v>
      </c>
      <c r="H91" s="128">
        <v>2326</v>
      </c>
      <c r="I91" s="128">
        <v>510</v>
      </c>
      <c r="J91" s="129">
        <v>0.97</v>
      </c>
      <c r="K91" s="129">
        <v>0.97</v>
      </c>
      <c r="L91" s="128">
        <v>858</v>
      </c>
      <c r="M91" s="128">
        <v>71</v>
      </c>
      <c r="P91" t="s">
        <v>89</v>
      </c>
      <c r="Q91" s="114" t="s">
        <v>171</v>
      </c>
    </row>
    <row r="92" spans="1:19" ht="18" customHeight="1" x14ac:dyDescent="0.25">
      <c r="A92" s="131" t="s">
        <v>97</v>
      </c>
      <c r="B92" s="132" t="s">
        <v>172</v>
      </c>
      <c r="C92" s="128">
        <v>61.707692307692312</v>
      </c>
      <c r="D92" s="128">
        <v>57.930769230769229</v>
      </c>
      <c r="E92" s="128">
        <v>59</v>
      </c>
      <c r="F92" s="128">
        <v>1469.5</v>
      </c>
      <c r="G92" s="128">
        <v>1293</v>
      </c>
      <c r="H92" s="128">
        <v>2331</v>
      </c>
      <c r="I92" s="128">
        <v>635.5</v>
      </c>
      <c r="J92" s="129">
        <v>0.72</v>
      </c>
      <c r="K92" s="129">
        <v>0.84</v>
      </c>
      <c r="L92" s="128">
        <v>919</v>
      </c>
      <c r="M92" s="128">
        <v>917</v>
      </c>
      <c r="P92" t="s">
        <v>97</v>
      </c>
      <c r="Q92" s="114" t="s">
        <v>172</v>
      </c>
    </row>
    <row r="93" spans="1:19" ht="18" customHeight="1" x14ac:dyDescent="0.25">
      <c r="A93" s="131" t="s">
        <v>87</v>
      </c>
      <c r="B93" s="132" t="s">
        <v>173</v>
      </c>
      <c r="C93" s="128">
        <v>59.727272727272727</v>
      </c>
      <c r="D93" s="128">
        <v>56.727272727272727</v>
      </c>
      <c r="E93" s="128">
        <v>58</v>
      </c>
      <c r="F93" s="128">
        <v>1582</v>
      </c>
      <c r="G93" s="128">
        <v>1323</v>
      </c>
      <c r="H93" s="128">
        <v>2971</v>
      </c>
      <c r="I93" s="128">
        <v>1059</v>
      </c>
      <c r="J93" s="129">
        <v>0.9</v>
      </c>
      <c r="K93" s="129">
        <v>0.93</v>
      </c>
      <c r="L93" s="128">
        <v>1620</v>
      </c>
      <c r="M93" s="128">
        <v>388</v>
      </c>
      <c r="P93" t="s">
        <v>87</v>
      </c>
      <c r="Q93" s="114" t="s">
        <v>173</v>
      </c>
    </row>
    <row r="94" spans="1:19" ht="18" customHeight="1" x14ac:dyDescent="0.25">
      <c r="A94" s="131" t="s">
        <v>91</v>
      </c>
      <c r="B94" s="132" t="s">
        <v>174</v>
      </c>
      <c r="C94" s="128">
        <v>55.875</v>
      </c>
      <c r="D94" s="128">
        <v>52.6875</v>
      </c>
      <c r="E94" s="128">
        <v>54.5</v>
      </c>
      <c r="F94" s="128">
        <v>1509</v>
      </c>
      <c r="G94" s="128">
        <v>1225.5</v>
      </c>
      <c r="H94" s="128">
        <v>2966.5</v>
      </c>
      <c r="I94" s="128">
        <v>770.5</v>
      </c>
      <c r="J94" s="129">
        <v>0.875</v>
      </c>
      <c r="K94" s="129">
        <v>0.98</v>
      </c>
      <c r="L94" s="128">
        <v>1213.5</v>
      </c>
      <c r="M94" s="128">
        <v>465</v>
      </c>
      <c r="P94" t="s">
        <v>91</v>
      </c>
      <c r="Q94" s="114" t="s">
        <v>174</v>
      </c>
    </row>
    <row r="95" spans="1:19" ht="18" customHeight="1" x14ac:dyDescent="0.25">
      <c r="A95" s="131" t="s">
        <v>84</v>
      </c>
      <c r="B95" s="132" t="s">
        <v>175</v>
      </c>
      <c r="C95" s="128">
        <v>59.166666666666664</v>
      </c>
      <c r="D95" s="128">
        <v>56.444444444444443</v>
      </c>
      <c r="E95" s="128">
        <v>57.333333333333336</v>
      </c>
      <c r="F95" s="128">
        <v>1400</v>
      </c>
      <c r="G95" s="128">
        <v>1226</v>
      </c>
      <c r="H95" s="128">
        <v>3505</v>
      </c>
      <c r="I95" s="128">
        <v>1153</v>
      </c>
      <c r="J95" s="129">
        <v>0.98</v>
      </c>
      <c r="K95" s="129">
        <v>1.1200000000000001</v>
      </c>
      <c r="L95" s="128">
        <v>1247</v>
      </c>
      <c r="M95" s="128">
        <v>709</v>
      </c>
      <c r="P95" t="s">
        <v>84</v>
      </c>
      <c r="Q95" s="114" t="s">
        <v>175</v>
      </c>
      <c r="S95" s="129"/>
    </row>
  </sheetData>
  <printOptions headings="1"/>
  <pageMargins left="0.70866141732283472" right="0.70866141732283472" top="0.74803149606299213" bottom="0.74803149606299213" header="0.31496062992125984" footer="0.31496062992125984"/>
  <pageSetup paperSize="8"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zoomScale="65" zoomScaleNormal="65" workbookViewId="0"/>
  </sheetViews>
  <sheetFormatPr defaultRowHeight="13.2" x14ac:dyDescent="0.25"/>
  <cols>
    <col min="1" max="1" width="10.33203125" customWidth="1"/>
    <col min="2" max="2" width="22.44140625" style="92" customWidth="1"/>
    <col min="3" max="3" width="17.109375" customWidth="1"/>
    <col min="4" max="4" width="19.88671875" customWidth="1"/>
    <col min="5" max="5" width="15.5546875" customWidth="1"/>
    <col min="6" max="6" width="14.6640625" customWidth="1"/>
    <col min="7" max="7" width="15.33203125" customWidth="1"/>
    <col min="8" max="8" width="15.109375" customWidth="1"/>
    <col min="9" max="9" width="16.6640625" customWidth="1"/>
    <col min="10" max="10" width="16.44140625" customWidth="1"/>
    <col min="11" max="11" width="17" customWidth="1"/>
    <col min="12" max="12" width="14.6640625" customWidth="1"/>
    <col min="13" max="13" width="16.33203125" customWidth="1"/>
    <col min="14" max="14" width="16.109375" customWidth="1"/>
    <col min="15" max="15" width="13.6640625" customWidth="1"/>
    <col min="16" max="16" width="162.44140625" customWidth="1"/>
  </cols>
  <sheetData>
    <row r="1" spans="1:16" ht="34.799999999999997" x14ac:dyDescent="0.55000000000000004">
      <c r="A1" s="109" t="s">
        <v>176</v>
      </c>
      <c r="B1" s="109"/>
      <c r="C1" s="109"/>
      <c r="D1" s="109"/>
      <c r="E1" s="109"/>
      <c r="F1" s="109"/>
      <c r="G1" s="109"/>
      <c r="H1" s="109"/>
      <c r="I1" s="109"/>
      <c r="J1" s="109"/>
      <c r="K1" s="109"/>
      <c r="L1" s="110"/>
      <c r="M1" s="109"/>
      <c r="N1" s="109"/>
      <c r="O1" s="110"/>
      <c r="P1" s="110"/>
    </row>
    <row r="2" spans="1:16" ht="21" x14ac:dyDescent="0.25">
      <c r="A2" s="16"/>
      <c r="B2" s="17"/>
      <c r="C2" s="18" t="s">
        <v>54</v>
      </c>
      <c r="D2" s="18" t="s">
        <v>55</v>
      </c>
      <c r="E2" s="18" t="s">
        <v>56</v>
      </c>
      <c r="F2" s="18" t="s">
        <v>57</v>
      </c>
      <c r="G2" s="18" t="s">
        <v>58</v>
      </c>
      <c r="H2" s="18" t="s">
        <v>59</v>
      </c>
      <c r="I2" s="18" t="s">
        <v>60</v>
      </c>
      <c r="J2" s="18" t="s">
        <v>61</v>
      </c>
      <c r="K2" s="18" t="s">
        <v>62</v>
      </c>
      <c r="L2" s="18" t="s">
        <v>63</v>
      </c>
      <c r="M2" s="18" t="s">
        <v>64</v>
      </c>
      <c r="N2" s="18" t="s">
        <v>65</v>
      </c>
      <c r="O2" s="18" t="s">
        <v>66</v>
      </c>
      <c r="P2" s="18" t="s">
        <v>67</v>
      </c>
    </row>
    <row r="3" spans="1:16" ht="69" x14ac:dyDescent="0.25">
      <c r="A3" s="45" t="s">
        <v>68</v>
      </c>
      <c r="B3" s="45" t="s">
        <v>69</v>
      </c>
      <c r="C3" s="51" t="s">
        <v>70</v>
      </c>
      <c r="D3" s="51" t="s">
        <v>71</v>
      </c>
      <c r="E3" s="51" t="s">
        <v>72</v>
      </c>
      <c r="F3" s="51" t="s">
        <v>73</v>
      </c>
      <c r="G3" s="51" t="s">
        <v>74</v>
      </c>
      <c r="H3" s="51" t="s">
        <v>75</v>
      </c>
      <c r="I3" s="51" t="s">
        <v>76</v>
      </c>
      <c r="J3" s="51" t="s">
        <v>77</v>
      </c>
      <c r="K3" s="51" t="s">
        <v>78</v>
      </c>
      <c r="L3" s="51" t="s">
        <v>79</v>
      </c>
      <c r="M3" s="51" t="s">
        <v>80</v>
      </c>
      <c r="N3" s="51" t="s">
        <v>177</v>
      </c>
      <c r="O3" s="51" t="s">
        <v>178</v>
      </c>
      <c r="P3" s="51" t="s">
        <v>83</v>
      </c>
    </row>
    <row r="4" spans="1:16" s="97" customFormat="1" ht="13.8" x14ac:dyDescent="0.25">
      <c r="A4" s="113" t="s">
        <v>84</v>
      </c>
      <c r="B4" s="114" t="s">
        <v>179</v>
      </c>
      <c r="C4" s="115">
        <v>63</v>
      </c>
      <c r="D4" s="115">
        <v>63</v>
      </c>
      <c r="E4" s="115">
        <v>62</v>
      </c>
      <c r="F4" s="116">
        <v>1257.79</v>
      </c>
      <c r="G4" s="116">
        <v>1275.3960857409133</v>
      </c>
      <c r="H4" s="116">
        <v>3116.4800389483935</v>
      </c>
      <c r="I4" s="116">
        <v>426.60662122687438</v>
      </c>
      <c r="J4" s="117">
        <v>0.70798319327731096</v>
      </c>
      <c r="K4" s="117">
        <v>0.83359936153232239</v>
      </c>
      <c r="L4" s="116">
        <v>907.74099318403114</v>
      </c>
      <c r="M4" s="116">
        <v>-51.606621226874388</v>
      </c>
      <c r="N4" s="116">
        <v>8216</v>
      </c>
      <c r="O4" s="116">
        <v>12180</v>
      </c>
      <c r="P4" s="118" t="s">
        <v>180</v>
      </c>
    </row>
    <row r="5" spans="1:16" s="97" customFormat="1" ht="13.8" x14ac:dyDescent="0.25">
      <c r="A5" s="113" t="s">
        <v>84</v>
      </c>
      <c r="B5" s="114" t="s">
        <v>181</v>
      </c>
      <c r="C5" s="119">
        <v>60</v>
      </c>
      <c r="D5" s="119">
        <v>66</v>
      </c>
      <c r="E5" s="119">
        <v>58</v>
      </c>
      <c r="F5" s="120">
        <v>1507.58</v>
      </c>
      <c r="G5" s="120">
        <v>1135.8063638266694</v>
      </c>
      <c r="H5" s="120">
        <v>3502.9069767441861</v>
      </c>
      <c r="I5" s="120">
        <v>1073.9825581395348</v>
      </c>
      <c r="J5" s="121">
        <v>0.99556835807666744</v>
      </c>
      <c r="K5" s="121">
        <v>0.99772882125823303</v>
      </c>
      <c r="L5" s="120">
        <v>547.09302325581393</v>
      </c>
      <c r="M5" s="120">
        <v>238.80813953488371</v>
      </c>
      <c r="N5" s="120">
        <v>6880</v>
      </c>
      <c r="O5" s="120">
        <v>11396</v>
      </c>
      <c r="P5" s="118" t="s">
        <v>182</v>
      </c>
    </row>
    <row r="6" spans="1:16" s="97" customFormat="1" ht="13.8" x14ac:dyDescent="0.25">
      <c r="A6" s="113" t="s">
        <v>183</v>
      </c>
      <c r="B6" s="114" t="s">
        <v>184</v>
      </c>
      <c r="C6" s="119">
        <v>61</v>
      </c>
      <c r="D6" s="119">
        <v>63</v>
      </c>
      <c r="E6" s="119">
        <v>58</v>
      </c>
      <c r="F6" s="120">
        <v>1410.3</v>
      </c>
      <c r="G6" s="120">
        <v>1045.4576324904353</v>
      </c>
      <c r="H6" s="120">
        <v>2399.6988386724147</v>
      </c>
      <c r="I6" s="120">
        <v>663.62755007322755</v>
      </c>
      <c r="J6" s="121">
        <v>0.96</v>
      </c>
      <c r="K6" s="121">
        <v>1.56</v>
      </c>
      <c r="L6" s="120">
        <v>681.47032735823757</v>
      </c>
      <c r="M6" s="120">
        <v>392.74370098393126</v>
      </c>
      <c r="N6" s="120">
        <v>48479</v>
      </c>
      <c r="O6" s="120">
        <v>93678</v>
      </c>
      <c r="P6" s="118"/>
    </row>
    <row r="7" spans="1:16" s="97" customFormat="1" ht="13.8" x14ac:dyDescent="0.25">
      <c r="A7" s="113" t="s">
        <v>89</v>
      </c>
      <c r="B7" s="114" t="s">
        <v>185</v>
      </c>
      <c r="C7" s="119">
        <v>70</v>
      </c>
      <c r="D7" s="119">
        <v>64</v>
      </c>
      <c r="E7" s="119">
        <v>62</v>
      </c>
      <c r="F7" s="120">
        <v>1151.98</v>
      </c>
      <c r="G7" s="120">
        <v>1165.2847798008415</v>
      </c>
      <c r="H7" s="120">
        <v>2194.8148875576944</v>
      </c>
      <c r="I7" s="120">
        <v>519.29686732789946</v>
      </c>
      <c r="J7" s="121">
        <v>1.5253376532329768</v>
      </c>
      <c r="K7" s="121">
        <v>2.6102443682669172</v>
      </c>
      <c r="L7" s="120">
        <v>1069.5080035353039</v>
      </c>
      <c r="M7" s="120">
        <v>136.20605636845727</v>
      </c>
      <c r="N7" s="120">
        <v>50915</v>
      </c>
      <c r="O7" s="120">
        <v>122665</v>
      </c>
      <c r="P7" s="118"/>
    </row>
    <row r="8" spans="1:16" s="97" customFormat="1" ht="13.8" x14ac:dyDescent="0.25">
      <c r="A8" s="113" t="s">
        <v>91</v>
      </c>
      <c r="B8" s="114" t="s">
        <v>186</v>
      </c>
      <c r="C8" s="119">
        <v>60</v>
      </c>
      <c r="D8" s="119">
        <v>59</v>
      </c>
      <c r="E8" s="119">
        <v>56</v>
      </c>
      <c r="F8" s="120">
        <v>1150.99</v>
      </c>
      <c r="G8" s="120">
        <v>1141.2444654907067</v>
      </c>
      <c r="H8" s="120">
        <v>1863.7970847164092</v>
      </c>
      <c r="I8" s="120">
        <v>566.15551145589029</v>
      </c>
      <c r="J8" s="121">
        <v>0.69336697151266691</v>
      </c>
      <c r="K8" s="121">
        <v>0.81189957952430514</v>
      </c>
      <c r="L8" s="120">
        <v>631.07952085438012</v>
      </c>
      <c r="M8" s="120">
        <v>453.6368884398903</v>
      </c>
      <c r="N8" s="120">
        <v>27716</v>
      </c>
      <c r="O8" s="120">
        <v>29460</v>
      </c>
      <c r="P8" s="118"/>
    </row>
    <row r="9" spans="1:16" s="97" customFormat="1" ht="13.8" x14ac:dyDescent="0.25">
      <c r="A9" s="113" t="s">
        <v>91</v>
      </c>
      <c r="B9" s="114" t="s">
        <v>187</v>
      </c>
      <c r="C9" s="119">
        <v>54</v>
      </c>
      <c r="D9" s="119">
        <v>58</v>
      </c>
      <c r="E9" s="119">
        <v>52</v>
      </c>
      <c r="F9" s="120">
        <v>1360.2</v>
      </c>
      <c r="G9" s="120">
        <v>1186.9802938831301</v>
      </c>
      <c r="H9" s="120">
        <v>2784.0696667122602</v>
      </c>
      <c r="I9" s="120">
        <v>550.9506223498837</v>
      </c>
      <c r="J9" s="121">
        <v>0.62957787174066249</v>
      </c>
      <c r="K9" s="121">
        <v>0.74510723266210466</v>
      </c>
      <c r="L9" s="120">
        <v>1145.488533260384</v>
      </c>
      <c r="M9" s="120">
        <v>1439.2935973191081</v>
      </c>
      <c r="N9" s="120">
        <v>21933</v>
      </c>
      <c r="O9" s="120">
        <v>42343</v>
      </c>
      <c r="P9" s="118"/>
    </row>
    <row r="10" spans="1:16" s="97" customFormat="1" ht="13.8" x14ac:dyDescent="0.25">
      <c r="A10" s="113" t="s">
        <v>89</v>
      </c>
      <c r="B10" s="114" t="s">
        <v>188</v>
      </c>
      <c r="C10" s="119">
        <v>66</v>
      </c>
      <c r="D10" s="119">
        <v>58</v>
      </c>
      <c r="E10" s="119">
        <v>57</v>
      </c>
      <c r="F10" s="120">
        <v>1417.25</v>
      </c>
      <c r="G10" s="120">
        <v>1514.7535796218654</v>
      </c>
      <c r="H10" s="120">
        <v>2074.436514359993</v>
      </c>
      <c r="I10" s="120">
        <v>349.96198464670249</v>
      </c>
      <c r="J10" s="121">
        <v>0.96933560477001701</v>
      </c>
      <c r="K10" s="121">
        <v>0.98808830459598507</v>
      </c>
      <c r="L10" s="120">
        <v>765.89900179040046</v>
      </c>
      <c r="M10" s="120">
        <v>175.80380325215239</v>
      </c>
      <c r="N10" s="120">
        <v>40773</v>
      </c>
      <c r="O10" s="120">
        <v>95601</v>
      </c>
      <c r="P10" s="118"/>
    </row>
    <row r="11" spans="1:16" s="97" customFormat="1" ht="13.8" x14ac:dyDescent="0.25">
      <c r="A11" s="113" t="s">
        <v>84</v>
      </c>
      <c r="B11" s="114" t="s">
        <v>189</v>
      </c>
      <c r="C11" s="119">
        <v>64</v>
      </c>
      <c r="D11" s="119">
        <v>64</v>
      </c>
      <c r="E11" s="119">
        <v>58</v>
      </c>
      <c r="F11" s="120">
        <v>1496.36</v>
      </c>
      <c r="G11" s="120">
        <v>1342.2267257758074</v>
      </c>
      <c r="H11" s="120">
        <v>3068.6364230618383</v>
      </c>
      <c r="I11" s="120">
        <v>802.71930971368806</v>
      </c>
      <c r="J11" s="121">
        <v>1.3074414467832789</v>
      </c>
      <c r="K11" s="121">
        <v>1.1833775419982318</v>
      </c>
      <c r="L11" s="120">
        <v>1681.7884690809256</v>
      </c>
      <c r="M11" s="120">
        <v>325.51457314681682</v>
      </c>
      <c r="N11" s="120">
        <v>7649</v>
      </c>
      <c r="O11" s="120">
        <v>13820</v>
      </c>
      <c r="P11" s="118"/>
    </row>
    <row r="12" spans="1:16" s="97" customFormat="1" ht="13.8" x14ac:dyDescent="0.25">
      <c r="A12" s="113" t="s">
        <v>89</v>
      </c>
      <c r="B12" s="114" t="s">
        <v>190</v>
      </c>
      <c r="C12" s="119">
        <v>69</v>
      </c>
      <c r="D12" s="119">
        <v>61</v>
      </c>
      <c r="E12" s="119">
        <v>62</v>
      </c>
      <c r="F12" s="120">
        <v>1587.53</v>
      </c>
      <c r="G12" s="120">
        <v>1700.0337066417794</v>
      </c>
      <c r="H12" s="120">
        <v>2215.953945024723</v>
      </c>
      <c r="I12" s="120">
        <v>614.87296407654901</v>
      </c>
      <c r="J12" s="121">
        <v>0.91924159774766845</v>
      </c>
      <c r="K12" s="121">
        <v>0.95272455706633707</v>
      </c>
      <c r="L12" s="120">
        <v>567.65147863562902</v>
      </c>
      <c r="M12" s="120">
        <v>333.70009129830726</v>
      </c>
      <c r="N12" s="120">
        <v>70538</v>
      </c>
      <c r="O12" s="120">
        <v>166259</v>
      </c>
      <c r="P12" s="118"/>
    </row>
    <row r="13" spans="1:16" s="97" customFormat="1" ht="13.8" x14ac:dyDescent="0.25">
      <c r="A13" s="113" t="s">
        <v>97</v>
      </c>
      <c r="B13" s="114" t="s">
        <v>191</v>
      </c>
      <c r="C13" s="119">
        <v>62.5</v>
      </c>
      <c r="D13" s="119">
        <v>62.9</v>
      </c>
      <c r="E13" s="119">
        <v>64.400000000000006</v>
      </c>
      <c r="F13" s="120">
        <v>1282.77</v>
      </c>
      <c r="G13" s="120">
        <v>1165.4596100278552</v>
      </c>
      <c r="H13" s="120">
        <v>2019.5822098755345</v>
      </c>
      <c r="I13" s="120">
        <v>525.69654383528064</v>
      </c>
      <c r="J13" s="121">
        <v>0.63985340934330348</v>
      </c>
      <c r="K13" s="121">
        <v>0.82028262676641728</v>
      </c>
      <c r="L13" s="120">
        <v>676.33521257183327</v>
      </c>
      <c r="M13" s="120">
        <v>202.17055832448162</v>
      </c>
      <c r="N13" s="120">
        <v>73434</v>
      </c>
      <c r="O13" s="120">
        <v>188496</v>
      </c>
      <c r="P13" s="118"/>
    </row>
    <row r="14" spans="1:16" s="97" customFormat="1" ht="13.8" x14ac:dyDescent="0.25">
      <c r="A14" s="113" t="s">
        <v>84</v>
      </c>
      <c r="B14" s="114" t="s">
        <v>192</v>
      </c>
      <c r="C14" s="119">
        <v>65</v>
      </c>
      <c r="D14" s="119">
        <v>68</v>
      </c>
      <c r="E14" s="119">
        <v>63</v>
      </c>
      <c r="F14" s="120">
        <v>1350.13</v>
      </c>
      <c r="G14" s="120">
        <v>906.3579820317899</v>
      </c>
      <c r="H14" s="120">
        <v>3734.1244387427837</v>
      </c>
      <c r="I14" s="120">
        <v>639.99358563181522</v>
      </c>
      <c r="J14" s="121">
        <v>0.41876649868010557</v>
      </c>
      <c r="K14" s="121">
        <v>0.65307294658242387</v>
      </c>
      <c r="L14" s="120">
        <v>1268.120590121873</v>
      </c>
      <c r="M14" s="120">
        <v>-11954.621348620909</v>
      </c>
      <c r="N14" s="120">
        <v>6236</v>
      </c>
      <c r="O14" s="120">
        <v>6648</v>
      </c>
      <c r="P14" s="118"/>
    </row>
    <row r="15" spans="1:16" s="97" customFormat="1" ht="13.8" x14ac:dyDescent="0.25">
      <c r="A15" s="113" t="s">
        <v>91</v>
      </c>
      <c r="B15" s="114" t="s">
        <v>193</v>
      </c>
      <c r="C15" s="119">
        <v>59</v>
      </c>
      <c r="D15" s="119">
        <v>61</v>
      </c>
      <c r="E15" s="119">
        <v>56</v>
      </c>
      <c r="F15" s="120">
        <v>1254.6600000000001</v>
      </c>
      <c r="G15" s="120">
        <v>1205.0948435253031</v>
      </c>
      <c r="H15" s="120">
        <v>3388.2625327159253</v>
      </c>
      <c r="I15" s="120">
        <v>712.35152003221265</v>
      </c>
      <c r="J15" s="121">
        <v>0.60408621297722787</v>
      </c>
      <c r="K15" s="121">
        <v>0.72487633539746077</v>
      </c>
      <c r="L15" s="120">
        <v>922.58908798067239</v>
      </c>
      <c r="M15" s="120">
        <v>415.80586571371094</v>
      </c>
      <c r="N15" s="120">
        <v>19868</v>
      </c>
      <c r="O15" s="120">
        <v>36987</v>
      </c>
      <c r="P15" s="118"/>
    </row>
    <row r="16" spans="1:16" s="97" customFormat="1" ht="13.8" x14ac:dyDescent="0.25">
      <c r="A16" s="113" t="s">
        <v>97</v>
      </c>
      <c r="B16" s="114" t="s">
        <v>194</v>
      </c>
      <c r="C16" s="119">
        <v>62</v>
      </c>
      <c r="D16" s="119">
        <v>62</v>
      </c>
      <c r="E16" s="119">
        <v>59</v>
      </c>
      <c r="F16" s="120">
        <v>1490.89</v>
      </c>
      <c r="G16" s="120">
        <v>1402.8312405826218</v>
      </c>
      <c r="H16" s="120">
        <v>2682.0530251529572</v>
      </c>
      <c r="I16" s="120">
        <v>826.54656696125085</v>
      </c>
      <c r="J16" s="121">
        <v>0.49861728311571679</v>
      </c>
      <c r="K16" s="121">
        <v>0.68692829959563995</v>
      </c>
      <c r="L16" s="120">
        <v>1959.31339225017</v>
      </c>
      <c r="M16" s="120">
        <v>1469.510537049626</v>
      </c>
      <c r="N16" s="120">
        <v>29420</v>
      </c>
      <c r="O16" s="120">
        <v>71700</v>
      </c>
      <c r="P16" s="118" t="s">
        <v>195</v>
      </c>
    </row>
    <row r="17" spans="1:16" s="97" customFormat="1" ht="13.8" x14ac:dyDescent="0.25">
      <c r="A17" s="113" t="s">
        <v>97</v>
      </c>
      <c r="B17" s="114" t="s">
        <v>196</v>
      </c>
      <c r="C17" s="119">
        <v>65</v>
      </c>
      <c r="D17" s="119">
        <v>61</v>
      </c>
      <c r="E17" s="119">
        <v>61</v>
      </c>
      <c r="F17" s="120">
        <v>1219.96</v>
      </c>
      <c r="G17" s="120">
        <v>1250.7956007680129</v>
      </c>
      <c r="H17" s="120">
        <v>2073.672829036635</v>
      </c>
      <c r="I17" s="120">
        <v>587.82437245590233</v>
      </c>
      <c r="J17" s="121">
        <v>0.44137113325416966</v>
      </c>
      <c r="K17" s="121">
        <v>0.57744014270813504</v>
      </c>
      <c r="L17" s="120">
        <v>1054.3906886024424</v>
      </c>
      <c r="M17" s="120">
        <v>722.44954206241516</v>
      </c>
      <c r="N17" s="120">
        <v>94336</v>
      </c>
      <c r="O17" s="120">
        <v>254216</v>
      </c>
      <c r="P17" s="118"/>
    </row>
    <row r="18" spans="1:16" s="97" customFormat="1" ht="13.8" x14ac:dyDescent="0.25">
      <c r="A18" s="113" t="s">
        <v>84</v>
      </c>
      <c r="B18" s="114" t="s">
        <v>197</v>
      </c>
      <c r="C18" s="119">
        <v>68</v>
      </c>
      <c r="D18" s="119">
        <v>71</v>
      </c>
      <c r="E18" s="119">
        <v>63</v>
      </c>
      <c r="F18" s="120">
        <v>1004.22</v>
      </c>
      <c r="G18" s="120">
        <v>1045.7010069713401</v>
      </c>
      <c r="H18" s="120">
        <v>3127.4547067021413</v>
      </c>
      <c r="I18" s="120">
        <v>1370.0747497782845</v>
      </c>
      <c r="J18" s="121">
        <v>1.4280290313657567</v>
      </c>
      <c r="K18" s="121">
        <v>1.8553551162012987</v>
      </c>
      <c r="L18" s="120">
        <v>1553.7818320030406</v>
      </c>
      <c r="M18" s="120">
        <v>529.59001647029015</v>
      </c>
      <c r="N18" s="120">
        <v>7893</v>
      </c>
      <c r="O18" s="120">
        <v>12690</v>
      </c>
      <c r="P18" s="118" t="s">
        <v>198</v>
      </c>
    </row>
    <row r="19" spans="1:16" s="97" customFormat="1" ht="13.8" x14ac:dyDescent="0.25">
      <c r="A19" s="113" t="s">
        <v>91</v>
      </c>
      <c r="B19" s="114" t="s">
        <v>199</v>
      </c>
      <c r="C19" s="119">
        <v>58</v>
      </c>
      <c r="D19" s="119">
        <v>62</v>
      </c>
      <c r="E19" s="119">
        <v>54</v>
      </c>
      <c r="F19" s="120">
        <v>1301.71</v>
      </c>
      <c r="G19" s="120">
        <v>1135.8221555201201</v>
      </c>
      <c r="H19" s="120">
        <v>3955.7793047146065</v>
      </c>
      <c r="I19" s="120">
        <v>775.56296346690249</v>
      </c>
      <c r="J19" s="121">
        <v>1.0900000000000001</v>
      </c>
      <c r="K19" s="121">
        <v>1.05</v>
      </c>
      <c r="L19" s="120">
        <v>971.83481869514935</v>
      </c>
      <c r="M19" s="120">
        <v>-95.072139601333532</v>
      </c>
      <c r="N19" s="120">
        <v>14699</v>
      </c>
      <c r="O19" s="120">
        <v>20782</v>
      </c>
      <c r="P19" s="118"/>
    </row>
    <row r="20" spans="1:16" s="97" customFormat="1" ht="13.8" x14ac:dyDescent="0.25">
      <c r="A20" s="113" t="s">
        <v>91</v>
      </c>
      <c r="B20" s="114" t="s">
        <v>200</v>
      </c>
      <c r="C20" s="119">
        <v>70</v>
      </c>
      <c r="D20" s="119">
        <v>70</v>
      </c>
      <c r="E20" s="119">
        <v>69</v>
      </c>
      <c r="F20" s="120">
        <v>1527.91</v>
      </c>
      <c r="G20" s="120">
        <v>888.20722563053846</v>
      </c>
      <c r="H20" s="120">
        <v>4145.7609268035812</v>
      </c>
      <c r="I20" s="120">
        <v>1224.0126382306478</v>
      </c>
      <c r="J20" s="121">
        <v>1.19</v>
      </c>
      <c r="K20" s="121"/>
      <c r="L20" s="120">
        <v>1391.7851500789889</v>
      </c>
      <c r="M20" s="120">
        <v>2171.4464697209055</v>
      </c>
      <c r="N20" s="120">
        <v>9495</v>
      </c>
      <c r="O20" s="120">
        <v>16622</v>
      </c>
      <c r="P20" s="118"/>
    </row>
    <row r="21" spans="1:16" s="97" customFormat="1" ht="13.8" x14ac:dyDescent="0.25">
      <c r="A21" s="113" t="s">
        <v>89</v>
      </c>
      <c r="B21" s="114" t="s">
        <v>201</v>
      </c>
      <c r="C21" s="119">
        <v>68</v>
      </c>
      <c r="D21" s="119">
        <v>65</v>
      </c>
      <c r="E21" s="119">
        <v>63</v>
      </c>
      <c r="F21" s="120">
        <v>1273.24</v>
      </c>
      <c r="G21" s="120">
        <v>1139.3213260519499</v>
      </c>
      <c r="H21" s="120">
        <v>1947.6387857102243</v>
      </c>
      <c r="I21" s="120">
        <v>486.46329792324633</v>
      </c>
      <c r="J21" s="121">
        <v>0.59432014419363144</v>
      </c>
      <c r="K21" s="121">
        <v>0.72508370082282192</v>
      </c>
      <c r="L21" s="120">
        <v>475.18875809487349</v>
      </c>
      <c r="M21" s="120">
        <v>111.31068313846944</v>
      </c>
      <c r="N21" s="120">
        <v>62694</v>
      </c>
      <c r="O21" s="120">
        <v>142049</v>
      </c>
      <c r="P21" s="118" t="s">
        <v>202</v>
      </c>
    </row>
    <row r="22" spans="1:16" s="97" customFormat="1" ht="13.8" x14ac:dyDescent="0.25">
      <c r="A22" s="113" t="s">
        <v>91</v>
      </c>
      <c r="B22" s="114" t="s">
        <v>203</v>
      </c>
      <c r="C22" s="119">
        <v>60</v>
      </c>
      <c r="D22" s="119">
        <v>59</v>
      </c>
      <c r="E22" s="119">
        <v>54</v>
      </c>
      <c r="F22" s="120">
        <v>1167.07</v>
      </c>
      <c r="G22" s="120">
        <v>1138.7953761914418</v>
      </c>
      <c r="H22" s="120">
        <v>2337.1420798476502</v>
      </c>
      <c r="I22" s="120">
        <v>688.94103244235873</v>
      </c>
      <c r="J22" s="121">
        <v>0.86032067522116218</v>
      </c>
      <c r="K22" s="121">
        <v>0.92120319824125318</v>
      </c>
      <c r="L22" s="120">
        <v>747.43249676936682</v>
      </c>
      <c r="M22" s="120">
        <v>511.54920662449837</v>
      </c>
      <c r="N22" s="120">
        <v>29406</v>
      </c>
      <c r="O22" s="120">
        <v>42590</v>
      </c>
      <c r="P22" s="118"/>
    </row>
    <row r="23" spans="1:16" s="97" customFormat="1" ht="13.8" x14ac:dyDescent="0.25">
      <c r="A23" s="113" t="s">
        <v>97</v>
      </c>
      <c r="B23" s="114" t="s">
        <v>204</v>
      </c>
      <c r="C23" s="119">
        <v>64</v>
      </c>
      <c r="D23" s="119">
        <v>64</v>
      </c>
      <c r="E23" s="119">
        <v>60</v>
      </c>
      <c r="F23" s="120">
        <v>1232.22</v>
      </c>
      <c r="G23" s="120">
        <v>1249.1500254015398</v>
      </c>
      <c r="H23" s="120">
        <v>2017.5069424081964</v>
      </c>
      <c r="I23" s="120">
        <v>495.16187453645409</v>
      </c>
      <c r="J23" s="121">
        <v>0.9219391365888181</v>
      </c>
      <c r="K23" s="121">
        <v>0.94616098013374339</v>
      </c>
      <c r="L23" s="120">
        <v>365.31728099073769</v>
      </c>
      <c r="M23" s="120">
        <v>386.4664116804941</v>
      </c>
      <c r="N23" s="120">
        <v>57977</v>
      </c>
      <c r="O23" s="120">
        <v>128558</v>
      </c>
      <c r="P23" s="118"/>
    </row>
    <row r="24" spans="1:16" s="97" customFormat="1" ht="13.8" x14ac:dyDescent="0.25">
      <c r="A24" s="113" t="s">
        <v>84</v>
      </c>
      <c r="B24" s="114" t="s">
        <v>109</v>
      </c>
      <c r="C24" s="119">
        <v>71</v>
      </c>
      <c r="D24" s="119">
        <v>72</v>
      </c>
      <c r="E24" s="119">
        <v>68</v>
      </c>
      <c r="F24" s="120">
        <v>1189.0999999999999</v>
      </c>
      <c r="G24" s="120">
        <v>1171.4285714285713</v>
      </c>
      <c r="H24" s="120">
        <v>3258.286940804338</v>
      </c>
      <c r="I24" s="120">
        <v>1077.5719234824521</v>
      </c>
      <c r="J24" s="121">
        <v>1.6231670001089096</v>
      </c>
      <c r="K24" s="121">
        <v>1.2667425752817196</v>
      </c>
      <c r="L24" s="120">
        <v>1197.4694984184366</v>
      </c>
      <c r="M24" s="120">
        <v>130.85871968669974</v>
      </c>
      <c r="N24" s="120">
        <v>6639</v>
      </c>
      <c r="O24" s="120">
        <v>10794</v>
      </c>
      <c r="P24" s="118"/>
    </row>
    <row r="25" spans="1:16" s="97" customFormat="1" ht="13.8" x14ac:dyDescent="0.25">
      <c r="A25" s="113" t="s">
        <v>89</v>
      </c>
      <c r="B25" s="122" t="s">
        <v>205</v>
      </c>
      <c r="C25" s="119">
        <v>69</v>
      </c>
      <c r="D25" s="119">
        <v>64</v>
      </c>
      <c r="E25" s="119">
        <v>62</v>
      </c>
      <c r="F25" s="120">
        <v>1140.25</v>
      </c>
      <c r="G25" s="120">
        <v>1182.0026702269693</v>
      </c>
      <c r="H25" s="120">
        <v>1712.0929058318607</v>
      </c>
      <c r="I25" s="120">
        <v>894.57207775814186</v>
      </c>
      <c r="J25" s="121">
        <v>1.7688770571151984</v>
      </c>
      <c r="K25" s="121">
        <v>1.5967691440736334</v>
      </c>
      <c r="L25" s="120">
        <v>426.71042665993434</v>
      </c>
      <c r="M25" s="120">
        <v>107.68324497180846</v>
      </c>
      <c r="N25" s="120">
        <v>59415</v>
      </c>
      <c r="O25" s="120">
        <v>136946</v>
      </c>
      <c r="P25" s="118" t="s">
        <v>206</v>
      </c>
    </row>
    <row r="26" spans="1:16" s="97" customFormat="1" ht="13.8" x14ac:dyDescent="0.25">
      <c r="A26" s="113" t="s">
        <v>91</v>
      </c>
      <c r="B26" s="114" t="s">
        <v>207</v>
      </c>
      <c r="C26" s="119">
        <v>59</v>
      </c>
      <c r="D26" s="119">
        <v>62</v>
      </c>
      <c r="E26" s="119">
        <v>57</v>
      </c>
      <c r="F26" s="120">
        <v>1283.81</v>
      </c>
      <c r="G26" s="120">
        <v>828.20315284441403</v>
      </c>
      <c r="H26" s="120">
        <v>2750.8468468468468</v>
      </c>
      <c r="I26" s="120">
        <v>793.87387387387389</v>
      </c>
      <c r="J26" s="121">
        <v>0.43868142201840987</v>
      </c>
      <c r="K26" s="121">
        <v>0.63885592829752125</v>
      </c>
      <c r="L26" s="120">
        <v>824.79279279279274</v>
      </c>
      <c r="M26" s="120">
        <v>269.54954954954957</v>
      </c>
      <c r="N26" s="120">
        <v>13875</v>
      </c>
      <c r="O26" s="120">
        <v>20061</v>
      </c>
      <c r="P26" s="118"/>
    </row>
    <row r="27" spans="1:16" s="97" customFormat="1" ht="13.8" x14ac:dyDescent="0.25">
      <c r="A27" s="113" t="s">
        <v>84</v>
      </c>
      <c r="B27" s="114" t="s">
        <v>208</v>
      </c>
      <c r="C27" s="119">
        <v>65</v>
      </c>
      <c r="D27" s="119">
        <v>65</v>
      </c>
      <c r="E27" s="119">
        <v>60</v>
      </c>
      <c r="F27" s="120">
        <v>1150.04</v>
      </c>
      <c r="G27" s="120">
        <v>1200.8906396047537</v>
      </c>
      <c r="H27" s="120">
        <v>2743.1815368196371</v>
      </c>
      <c r="I27" s="120">
        <v>1104.1482034863038</v>
      </c>
      <c r="J27" s="121">
        <v>0.86246859139000165</v>
      </c>
      <c r="K27" s="121">
        <v>0.94094639534156999</v>
      </c>
      <c r="L27" s="120">
        <v>1220.7043756670223</v>
      </c>
      <c r="M27" s="120">
        <v>356.94488900747058</v>
      </c>
      <c r="N27" s="120">
        <v>9370</v>
      </c>
      <c r="O27" s="120">
        <v>18501</v>
      </c>
      <c r="P27" s="118"/>
    </row>
    <row r="28" spans="1:16" s="97" customFormat="1" ht="13.8" x14ac:dyDescent="0.25">
      <c r="A28" s="113" t="s">
        <v>183</v>
      </c>
      <c r="B28" s="114" t="s">
        <v>209</v>
      </c>
      <c r="C28" s="119">
        <v>59</v>
      </c>
      <c r="D28" s="119">
        <v>63</v>
      </c>
      <c r="E28" s="119">
        <v>55</v>
      </c>
      <c r="F28" s="120">
        <v>1263.02</v>
      </c>
      <c r="G28" s="120">
        <v>1104.5259545259546</v>
      </c>
      <c r="H28" s="120">
        <v>2613.506473309747</v>
      </c>
      <c r="I28" s="120">
        <v>571.94510322304734</v>
      </c>
      <c r="J28" s="121">
        <v>0.76772667414319307</v>
      </c>
      <c r="K28" s="121">
        <v>1.0557916956952587</v>
      </c>
      <c r="L28" s="120">
        <v>664.55425527778857</v>
      </c>
      <c r="M28" s="120">
        <v>301.19429376773826</v>
      </c>
      <c r="N28" s="120">
        <v>51442</v>
      </c>
      <c r="O28" s="120">
        <v>100897</v>
      </c>
      <c r="P28" s="118"/>
    </row>
    <row r="29" spans="1:16" s="97" customFormat="1" ht="13.8" x14ac:dyDescent="0.25">
      <c r="A29" s="113" t="s">
        <v>97</v>
      </c>
      <c r="B29" s="114" t="s">
        <v>210</v>
      </c>
      <c r="C29" s="119">
        <v>68</v>
      </c>
      <c r="D29" s="119">
        <v>67</v>
      </c>
      <c r="E29" s="119">
        <v>63</v>
      </c>
      <c r="F29" s="120">
        <v>1337.31</v>
      </c>
      <c r="G29" s="120">
        <v>698.89036709566801</v>
      </c>
      <c r="H29" s="120">
        <v>2304.4522574581406</v>
      </c>
      <c r="I29" s="120">
        <v>589.70654784697319</v>
      </c>
      <c r="J29" s="121">
        <v>0.33322565013729605</v>
      </c>
      <c r="K29" s="121">
        <v>0.42010254969445809</v>
      </c>
      <c r="L29" s="120">
        <v>926.96766108539009</v>
      </c>
      <c r="M29" s="120">
        <v>54.948306471263969</v>
      </c>
      <c r="N29" s="120">
        <v>57454</v>
      </c>
      <c r="O29" s="120">
        <v>140650</v>
      </c>
      <c r="P29" s="118"/>
    </row>
    <row r="30" spans="1:16" s="97" customFormat="1" ht="13.8" x14ac:dyDescent="0.25">
      <c r="A30" s="113" t="s">
        <v>183</v>
      </c>
      <c r="B30" s="114" t="s">
        <v>211</v>
      </c>
      <c r="C30" s="119">
        <v>60</v>
      </c>
      <c r="D30" s="119">
        <v>59</v>
      </c>
      <c r="E30" s="119">
        <v>54</v>
      </c>
      <c r="F30" s="120">
        <v>1315.83</v>
      </c>
      <c r="G30" s="120">
        <v>1116.9381951725707</v>
      </c>
      <c r="H30" s="120">
        <v>2445.6163045244675</v>
      </c>
      <c r="I30" s="120">
        <v>599.75784110353788</v>
      </c>
      <c r="J30" s="121">
        <v>0.44512226380273751</v>
      </c>
      <c r="K30" s="121">
        <v>0.68409725427153856</v>
      </c>
      <c r="L30" s="120">
        <v>858.75976254433169</v>
      </c>
      <c r="M30" s="120">
        <v>361.72632067986478</v>
      </c>
      <c r="N30" s="120">
        <v>104609</v>
      </c>
      <c r="O30" s="120">
        <v>213133</v>
      </c>
      <c r="P30" s="118" t="s">
        <v>212</v>
      </c>
    </row>
    <row r="31" spans="1:16" s="97" customFormat="1" ht="13.8" x14ac:dyDescent="0.25">
      <c r="A31" s="113" t="s">
        <v>183</v>
      </c>
      <c r="B31" s="114" t="s">
        <v>213</v>
      </c>
      <c r="C31" s="119">
        <v>62</v>
      </c>
      <c r="D31" s="119">
        <v>65</v>
      </c>
      <c r="E31" s="119">
        <v>60</v>
      </c>
      <c r="F31" s="120">
        <v>1634.84</v>
      </c>
      <c r="G31" s="120">
        <v>1183.5944299390774</v>
      </c>
      <c r="H31" s="120">
        <v>3126.6688920405409</v>
      </c>
      <c r="I31" s="120">
        <v>1098.162475353696</v>
      </c>
      <c r="J31" s="121">
        <v>0.94219268381104904</v>
      </c>
      <c r="K31" s="121">
        <v>0.97068621169548208</v>
      </c>
      <c r="L31" s="120">
        <v>1008.7329205437753</v>
      </c>
      <c r="M31" s="120">
        <v>299.90352485385176</v>
      </c>
      <c r="N31" s="120">
        <v>28909</v>
      </c>
      <c r="O31" s="120">
        <v>61591</v>
      </c>
      <c r="P31" s="118"/>
    </row>
    <row r="32" spans="1:16" s="97" customFormat="1" ht="13.8" x14ac:dyDescent="0.25">
      <c r="A32" s="113" t="s">
        <v>84</v>
      </c>
      <c r="B32" s="114" t="s">
        <v>214</v>
      </c>
      <c r="C32" s="119">
        <v>52</v>
      </c>
      <c r="D32" s="119">
        <v>57</v>
      </c>
      <c r="E32" s="119">
        <v>51</v>
      </c>
      <c r="F32" s="120">
        <v>1196.53</v>
      </c>
      <c r="G32" s="120">
        <v>1331.9630010277492</v>
      </c>
      <c r="H32" s="120">
        <v>2634.7717921729977</v>
      </c>
      <c r="I32" s="120">
        <v>829.49000095684619</v>
      </c>
      <c r="J32" s="121">
        <v>1.3292787834831996</v>
      </c>
      <c r="K32" s="121">
        <v>1.1943968308454942</v>
      </c>
      <c r="L32" s="120">
        <v>879.34168979045069</v>
      </c>
      <c r="M32" s="120">
        <v>295.33083245622402</v>
      </c>
      <c r="N32" s="120">
        <v>10451</v>
      </c>
      <c r="O32" s="120">
        <v>14536</v>
      </c>
      <c r="P32" s="118" t="s">
        <v>215</v>
      </c>
    </row>
    <row r="33" spans="1:16" s="97" customFormat="1" ht="13.8" x14ac:dyDescent="0.25">
      <c r="A33" s="113" t="s">
        <v>84</v>
      </c>
      <c r="B33" s="114" t="s">
        <v>216</v>
      </c>
      <c r="C33" s="119">
        <v>59</v>
      </c>
      <c r="D33" s="119">
        <v>61</v>
      </c>
      <c r="E33" s="119">
        <v>56</v>
      </c>
      <c r="F33" s="120">
        <v>1034.94</v>
      </c>
      <c r="G33" s="120">
        <v>772.40344956880392</v>
      </c>
      <c r="H33" s="120">
        <v>3029.9522673031024</v>
      </c>
      <c r="I33" s="120">
        <v>789.34944311853621</v>
      </c>
      <c r="J33" s="121">
        <v>0.92945399348617852</v>
      </c>
      <c r="K33" s="121">
        <v>0.95582042764678954</v>
      </c>
      <c r="L33" s="120">
        <v>498.90771678599839</v>
      </c>
      <c r="M33" s="120">
        <v>98.473985680190737</v>
      </c>
      <c r="N33" s="120">
        <v>5028</v>
      </c>
      <c r="O33" s="120">
        <v>5997</v>
      </c>
      <c r="P33" s="118"/>
    </row>
    <row r="34" spans="1:16" s="97" customFormat="1" ht="13.8" x14ac:dyDescent="0.25">
      <c r="A34" s="113" t="s">
        <v>89</v>
      </c>
      <c r="B34" s="114" t="s">
        <v>217</v>
      </c>
      <c r="C34" s="119">
        <v>66</v>
      </c>
      <c r="D34" s="119">
        <v>65</v>
      </c>
      <c r="E34" s="119">
        <v>61</v>
      </c>
      <c r="F34" s="120">
        <v>1735.2</v>
      </c>
      <c r="G34" s="120">
        <v>1313.3530165450393</v>
      </c>
      <c r="H34" s="120">
        <v>2558.4620151835975</v>
      </c>
      <c r="I34" s="120">
        <v>647.16211330888814</v>
      </c>
      <c r="J34" s="121">
        <v>0.78902711323763952</v>
      </c>
      <c r="K34" s="121">
        <v>0.88507065177184285</v>
      </c>
      <c r="L34" s="120">
        <v>679.46599184010745</v>
      </c>
      <c r="M34" s="120">
        <v>120.53306848112366</v>
      </c>
      <c r="N34" s="120">
        <v>38726</v>
      </c>
      <c r="O34" s="120">
        <v>87187</v>
      </c>
      <c r="P34" s="118"/>
    </row>
    <row r="35" spans="1:16" s="97" customFormat="1" ht="13.8" x14ac:dyDescent="0.25">
      <c r="A35" s="113" t="s">
        <v>183</v>
      </c>
      <c r="B35" s="114" t="s">
        <v>218</v>
      </c>
      <c r="C35" s="119">
        <v>63</v>
      </c>
      <c r="D35" s="119">
        <v>70</v>
      </c>
      <c r="E35" s="119">
        <v>55</v>
      </c>
      <c r="F35" s="120">
        <v>1303.32</v>
      </c>
      <c r="G35" s="120">
        <v>1433.8494572348802</v>
      </c>
      <c r="H35" s="120">
        <v>3086.7570425587242</v>
      </c>
      <c r="I35" s="120">
        <v>1226.192424373754</v>
      </c>
      <c r="J35" s="121">
        <v>0.71138428288413369</v>
      </c>
      <c r="K35" s="121">
        <v>0.70739489022359925</v>
      </c>
      <c r="L35" s="120">
        <v>1082.32174742134</v>
      </c>
      <c r="M35" s="120">
        <v>1713.9508537748115</v>
      </c>
      <c r="N35" s="120">
        <v>11537</v>
      </c>
      <c r="O35" s="120">
        <v>19510</v>
      </c>
      <c r="P35" s="118"/>
    </row>
    <row r="36" spans="1:16" s="97" customFormat="1" ht="13.8" x14ac:dyDescent="0.25">
      <c r="A36" s="113" t="s">
        <v>97</v>
      </c>
      <c r="B36" s="114" t="s">
        <v>219</v>
      </c>
      <c r="C36" s="119">
        <v>66</v>
      </c>
      <c r="D36" s="119">
        <v>64</v>
      </c>
      <c r="E36" s="119">
        <v>64</v>
      </c>
      <c r="F36" s="120">
        <v>1411.83</v>
      </c>
      <c r="G36" s="120">
        <v>1126.0468164308786</v>
      </c>
      <c r="H36" s="120">
        <v>2312.4919779970678</v>
      </c>
      <c r="I36" s="120">
        <v>607.03868465990661</v>
      </c>
      <c r="J36" s="121">
        <v>0.37669167874146137</v>
      </c>
      <c r="K36" s="121">
        <v>0.54232752193641209</v>
      </c>
      <c r="L36" s="120">
        <v>1021.4673933142328</v>
      </c>
      <c r="M36" s="120">
        <v>806.89456319042517</v>
      </c>
      <c r="N36" s="120">
        <v>66173</v>
      </c>
      <c r="O36" s="120">
        <v>171352</v>
      </c>
      <c r="P36" s="118"/>
    </row>
    <row r="37" spans="1:16" s="97" customFormat="1" ht="13.8" x14ac:dyDescent="0.25">
      <c r="A37" s="113" t="s">
        <v>84</v>
      </c>
      <c r="B37" s="114" t="s">
        <v>220</v>
      </c>
      <c r="C37" s="119">
        <v>62</v>
      </c>
      <c r="D37" s="119">
        <v>66</v>
      </c>
      <c r="E37" s="119">
        <v>65</v>
      </c>
      <c r="F37" s="120">
        <v>1209.94</v>
      </c>
      <c r="G37" s="120">
        <v>1209.7889696754744</v>
      </c>
      <c r="H37" s="120">
        <v>3462.6125905019021</v>
      </c>
      <c r="I37" s="120">
        <v>948.70487176340657</v>
      </c>
      <c r="J37" s="121">
        <v>0.69213355590250314</v>
      </c>
      <c r="K37" s="121">
        <v>0.79284918586522635</v>
      </c>
      <c r="L37" s="120">
        <v>863.11203828690623</v>
      </c>
      <c r="M37" s="120">
        <v>261.67689287029083</v>
      </c>
      <c r="N37" s="120">
        <v>8149</v>
      </c>
      <c r="O37" s="120">
        <v>15413</v>
      </c>
      <c r="P37" s="118"/>
    </row>
    <row r="38" spans="1:16" s="97" customFormat="1" ht="13.8" x14ac:dyDescent="0.25">
      <c r="A38" s="113" t="s">
        <v>89</v>
      </c>
      <c r="B38" s="114" t="s">
        <v>221</v>
      </c>
      <c r="C38" s="119">
        <v>68</v>
      </c>
      <c r="D38" s="119">
        <v>63</v>
      </c>
      <c r="E38" s="119">
        <v>63</v>
      </c>
      <c r="F38" s="120">
        <v>1273.58</v>
      </c>
      <c r="G38" s="120">
        <v>1361.2062596547787</v>
      </c>
      <c r="H38" s="120">
        <v>2107.6859601556052</v>
      </c>
      <c r="I38" s="120">
        <v>630.01002004008012</v>
      </c>
      <c r="J38" s="121">
        <v>0.99809034637165805</v>
      </c>
      <c r="K38" s="121">
        <v>0.99869239787176478</v>
      </c>
      <c r="L38" s="120">
        <v>808.42567487917006</v>
      </c>
      <c r="M38" s="120">
        <v>145.04644936932681</v>
      </c>
      <c r="N38" s="120">
        <v>67864</v>
      </c>
      <c r="O38" s="120">
        <v>147278</v>
      </c>
      <c r="P38" s="118"/>
    </row>
    <row r="39" spans="1:16" s="97" customFormat="1" ht="13.8" x14ac:dyDescent="0.25">
      <c r="A39" s="113" t="s">
        <v>97</v>
      </c>
      <c r="B39" s="114" t="s">
        <v>222</v>
      </c>
      <c r="C39" s="119">
        <v>67</v>
      </c>
      <c r="D39" s="119">
        <v>62</v>
      </c>
      <c r="E39" s="119">
        <v>58</v>
      </c>
      <c r="F39" s="120">
        <v>1187.1500000000001</v>
      </c>
      <c r="G39" s="120">
        <v>1083.9694996201019</v>
      </c>
      <c r="H39" s="120">
        <v>2073.4126984126983</v>
      </c>
      <c r="I39" s="120">
        <v>471.96200884725476</v>
      </c>
      <c r="J39" s="121">
        <v>0.75376008137760664</v>
      </c>
      <c r="K39" s="121">
        <v>0.85966873706004143</v>
      </c>
      <c r="L39" s="120">
        <v>778.2331511839709</v>
      </c>
      <c r="M39" s="120">
        <v>51.977621649752798</v>
      </c>
      <c r="N39" s="120">
        <v>61488</v>
      </c>
      <c r="O39" s="120">
        <v>154386</v>
      </c>
      <c r="P39" s="118"/>
    </row>
    <row r="40" spans="1:16" s="97" customFormat="1" ht="13.8" x14ac:dyDescent="0.25">
      <c r="A40" s="113" t="s">
        <v>183</v>
      </c>
      <c r="B40" s="114" t="s">
        <v>223</v>
      </c>
      <c r="C40" s="119">
        <v>57</v>
      </c>
      <c r="D40" s="119">
        <v>58</v>
      </c>
      <c r="E40" s="119">
        <v>50</v>
      </c>
      <c r="F40" s="120">
        <v>1401.64</v>
      </c>
      <c r="G40" s="120">
        <v>1159.4779622385806</v>
      </c>
      <c r="H40" s="120">
        <v>2657.2534167627205</v>
      </c>
      <c r="I40" s="120">
        <v>899.72007245183602</v>
      </c>
      <c r="J40" s="121">
        <v>0.98782365290412877</v>
      </c>
      <c r="K40" s="121">
        <v>0.99117566019881442</v>
      </c>
      <c r="L40" s="120">
        <v>1483.7806685328503</v>
      </c>
      <c r="M40" s="120">
        <v>441.89173856962509</v>
      </c>
      <c r="N40" s="120">
        <v>36438</v>
      </c>
      <c r="O40" s="120">
        <v>73291</v>
      </c>
      <c r="P40" s="118"/>
    </row>
    <row r="41" spans="1:16" s="97" customFormat="1" ht="13.8" x14ac:dyDescent="0.25">
      <c r="A41" s="113" t="s">
        <v>84</v>
      </c>
      <c r="B41" s="114" t="s">
        <v>224</v>
      </c>
      <c r="C41" s="119">
        <v>65</v>
      </c>
      <c r="D41" s="119">
        <v>68</v>
      </c>
      <c r="E41" s="119">
        <v>62</v>
      </c>
      <c r="F41" s="120">
        <v>913.77</v>
      </c>
      <c r="G41" s="120">
        <v>701.43281027104138</v>
      </c>
      <c r="H41" s="120">
        <v>3307.757511581734</v>
      </c>
      <c r="I41" s="120">
        <v>678.96690933156844</v>
      </c>
      <c r="J41" s="121">
        <v>0.25023767578970407</v>
      </c>
      <c r="K41" s="121">
        <v>0.41712219620802893</v>
      </c>
      <c r="L41" s="120">
        <v>806.60913302448716</v>
      </c>
      <c r="M41" s="120">
        <v>1199.0471211118465</v>
      </c>
      <c r="N41" s="120">
        <v>7555</v>
      </c>
      <c r="O41" s="120">
        <v>7686</v>
      </c>
      <c r="P41" s="118"/>
    </row>
    <row r="42" spans="1:16" s="97" customFormat="1" ht="13.8" x14ac:dyDescent="0.25">
      <c r="A42" s="113" t="s">
        <v>91</v>
      </c>
      <c r="B42" s="114" t="s">
        <v>225</v>
      </c>
      <c r="C42" s="119">
        <v>60</v>
      </c>
      <c r="D42" s="119">
        <v>60</v>
      </c>
      <c r="E42" s="119">
        <v>56</v>
      </c>
      <c r="F42" s="120">
        <v>1418.3</v>
      </c>
      <c r="G42" s="120">
        <v>1463.8293954420521</v>
      </c>
      <c r="H42" s="120">
        <v>2450.5821805067512</v>
      </c>
      <c r="I42" s="120">
        <v>531.72651192898093</v>
      </c>
      <c r="J42" s="121">
        <v>0.36041056772349428</v>
      </c>
      <c r="K42" s="121">
        <v>0.65371590461700402</v>
      </c>
      <c r="L42" s="120">
        <v>869.47475494729053</v>
      </c>
      <c r="M42" s="120">
        <v>322.42914508969818</v>
      </c>
      <c r="N42" s="120">
        <v>21628</v>
      </c>
      <c r="O42" s="120">
        <v>42217</v>
      </c>
      <c r="P42" s="118"/>
    </row>
    <row r="43" spans="1:16" s="97" customFormat="1" ht="13.8" x14ac:dyDescent="0.25">
      <c r="A43" s="113" t="s">
        <v>97</v>
      </c>
      <c r="B43" s="114" t="s">
        <v>226</v>
      </c>
      <c r="C43" s="119">
        <v>67</v>
      </c>
      <c r="D43" s="119">
        <v>63</v>
      </c>
      <c r="E43" s="119">
        <v>62</v>
      </c>
      <c r="F43" s="120">
        <v>1458.59</v>
      </c>
      <c r="G43" s="120">
        <v>1485.3898150742505</v>
      </c>
      <c r="H43" s="120">
        <v>2155.1432262663161</v>
      </c>
      <c r="I43" s="120">
        <v>630.90836191918743</v>
      </c>
      <c r="J43" s="121">
        <v>0.61598028863076382</v>
      </c>
      <c r="K43" s="121">
        <v>0.75399116081897721</v>
      </c>
      <c r="L43" s="120">
        <v>466.27611707577847</v>
      </c>
      <c r="M43" s="120">
        <v>97.066291932106751</v>
      </c>
      <c r="N43" s="120">
        <v>44894</v>
      </c>
      <c r="O43" s="120">
        <v>116948</v>
      </c>
      <c r="P43" s="118" t="s">
        <v>227</v>
      </c>
    </row>
    <row r="44" spans="1:16" s="97" customFormat="1" ht="13.8" x14ac:dyDescent="0.25">
      <c r="A44" s="113" t="s">
        <v>84</v>
      </c>
      <c r="B44" s="114" t="s">
        <v>228</v>
      </c>
      <c r="C44" s="119">
        <v>63</v>
      </c>
      <c r="D44" s="119">
        <v>63</v>
      </c>
      <c r="E44" s="119">
        <v>57</v>
      </c>
      <c r="F44" s="120">
        <v>1217.95</v>
      </c>
      <c r="G44" s="120">
        <v>1167.3407482305358</v>
      </c>
      <c r="H44" s="120">
        <v>3061.1984700382491</v>
      </c>
      <c r="I44" s="120">
        <v>1652.7836804079898</v>
      </c>
      <c r="J44" s="121">
        <v>0.2647002269929305</v>
      </c>
      <c r="K44" s="121">
        <v>0.50002238436069824</v>
      </c>
      <c r="L44" s="120">
        <v>910.75223119422014</v>
      </c>
      <c r="M44" s="120">
        <v>1161.3560390990224</v>
      </c>
      <c r="N44" s="120">
        <v>7059</v>
      </c>
      <c r="O44" s="120">
        <v>7986</v>
      </c>
      <c r="P44" s="118"/>
    </row>
    <row r="45" spans="1:16" s="97" customFormat="1" ht="13.8" x14ac:dyDescent="0.25">
      <c r="A45" s="113" t="s">
        <v>89</v>
      </c>
      <c r="B45" s="114" t="s">
        <v>229</v>
      </c>
      <c r="C45" s="123">
        <v>64.3</v>
      </c>
      <c r="D45" s="123">
        <v>62.4</v>
      </c>
      <c r="E45" s="123">
        <v>64.099999999999994</v>
      </c>
      <c r="F45" s="120">
        <v>1697.32</v>
      </c>
      <c r="G45" s="120">
        <v>1472.5812316133938</v>
      </c>
      <c r="H45" s="120">
        <v>2735.4928575662379</v>
      </c>
      <c r="I45" s="120">
        <v>437.05174559895681</v>
      </c>
      <c r="J45" s="121">
        <v>1.2924384397472217</v>
      </c>
      <c r="K45" s="121">
        <v>1.6101311623699683</v>
      </c>
      <c r="L45" s="120">
        <v>1019.2341888447633</v>
      </c>
      <c r="M45" s="120">
        <v>203.36822624622141</v>
      </c>
      <c r="N45" s="120">
        <v>33742</v>
      </c>
      <c r="O45" s="120">
        <v>73924</v>
      </c>
      <c r="P45" s="118"/>
    </row>
    <row r="46" spans="1:16" s="97" customFormat="1" ht="13.8" x14ac:dyDescent="0.25">
      <c r="A46" s="113" t="s">
        <v>89</v>
      </c>
      <c r="B46" s="114" t="s">
        <v>230</v>
      </c>
      <c r="C46" s="119">
        <v>67</v>
      </c>
      <c r="D46" s="119">
        <v>60</v>
      </c>
      <c r="E46" s="119">
        <v>57</v>
      </c>
      <c r="F46" s="120">
        <v>1174.7</v>
      </c>
      <c r="G46" s="120">
        <v>1199.5203858489649</v>
      </c>
      <c r="H46" s="120">
        <v>2034.9820914544375</v>
      </c>
      <c r="I46" s="120">
        <v>392.09826627700016</v>
      </c>
      <c r="J46" s="121">
        <v>0.75322709163346613</v>
      </c>
      <c r="K46" s="121">
        <v>0.81539479822240157</v>
      </c>
      <c r="L46" s="120">
        <v>496.73690918279902</v>
      </c>
      <c r="M46" s="120">
        <v>45.309718956689885</v>
      </c>
      <c r="N46" s="120">
        <v>45509</v>
      </c>
      <c r="O46" s="120">
        <v>106648</v>
      </c>
      <c r="P46" s="118"/>
    </row>
    <row r="47" spans="1:16" s="97" customFormat="1" ht="13.8" x14ac:dyDescent="0.25">
      <c r="A47" s="113" t="s">
        <v>89</v>
      </c>
      <c r="B47" s="114" t="s">
        <v>231</v>
      </c>
      <c r="C47" s="119">
        <v>68</v>
      </c>
      <c r="D47" s="119">
        <v>61</v>
      </c>
      <c r="E47" s="119">
        <v>59</v>
      </c>
      <c r="F47" s="120">
        <v>2456.36</v>
      </c>
      <c r="G47" s="120">
        <v>950.38794974788482</v>
      </c>
      <c r="H47" s="120">
        <v>4227.2031686020346</v>
      </c>
      <c r="I47" s="120">
        <v>838.66363180432859</v>
      </c>
      <c r="J47" s="121">
        <v>0.73136116677340057</v>
      </c>
      <c r="K47" s="121">
        <v>0.77012144460747056</v>
      </c>
      <c r="L47" s="120">
        <v>1038.6687756387998</v>
      </c>
      <c r="M47" s="120">
        <v>473.94004860923576</v>
      </c>
      <c r="N47" s="120">
        <v>77763</v>
      </c>
      <c r="O47" s="120">
        <v>97429</v>
      </c>
      <c r="P47" s="118"/>
    </row>
    <row r="48" spans="1:16" s="97" customFormat="1" ht="13.8" x14ac:dyDescent="0.25">
      <c r="A48" s="113" t="s">
        <v>97</v>
      </c>
      <c r="B48" s="114" t="s">
        <v>232</v>
      </c>
      <c r="C48" s="119">
        <v>67</v>
      </c>
      <c r="D48" s="119">
        <v>64</v>
      </c>
      <c r="E48" s="119">
        <v>65</v>
      </c>
      <c r="F48" s="120">
        <v>1302.1199999999999</v>
      </c>
      <c r="G48" s="120">
        <v>1286.1233153971466</v>
      </c>
      <c r="H48" s="120">
        <v>2214.8777455449649</v>
      </c>
      <c r="I48" s="120">
        <v>408.68904544826631</v>
      </c>
      <c r="J48" s="121">
        <v>0.41294761191998913</v>
      </c>
      <c r="K48" s="121">
        <v>0.61498346577765683</v>
      </c>
      <c r="L48" s="120">
        <v>1047.773633558963</v>
      </c>
      <c r="M48" s="120">
        <v>1340.9114516277568</v>
      </c>
      <c r="N48" s="120">
        <v>43434</v>
      </c>
      <c r="O48" s="120">
        <v>106332</v>
      </c>
      <c r="P48" s="118"/>
    </row>
    <row r="49" spans="1:16" s="97" customFormat="1" ht="13.8" x14ac:dyDescent="0.25">
      <c r="A49" s="113" t="s">
        <v>183</v>
      </c>
      <c r="B49" s="114" t="s">
        <v>233</v>
      </c>
      <c r="C49" s="119">
        <v>63</v>
      </c>
      <c r="D49" s="119">
        <v>64</v>
      </c>
      <c r="E49" s="119">
        <v>62</v>
      </c>
      <c r="F49" s="120">
        <v>1574.41</v>
      </c>
      <c r="G49" s="120">
        <v>1380.7599029911075</v>
      </c>
      <c r="H49" s="120">
        <v>2963.3074000361862</v>
      </c>
      <c r="I49" s="120">
        <v>764.64628188890902</v>
      </c>
      <c r="J49" s="121">
        <v>0.74092409240924095</v>
      </c>
      <c r="K49" s="121">
        <v>0.83334041017366567</v>
      </c>
      <c r="L49" s="120">
        <v>1186.7921114528676</v>
      </c>
      <c r="M49" s="120">
        <v>262.38841686267421</v>
      </c>
      <c r="N49" s="120">
        <v>27635</v>
      </c>
      <c r="O49" s="120">
        <v>51923</v>
      </c>
      <c r="P49" s="118"/>
    </row>
    <row r="50" spans="1:16" s="97" customFormat="1" ht="13.8" x14ac:dyDescent="0.25">
      <c r="A50" s="113" t="s">
        <v>91</v>
      </c>
      <c r="B50" s="114" t="s">
        <v>234</v>
      </c>
      <c r="C50" s="119">
        <v>56</v>
      </c>
      <c r="D50" s="119">
        <v>54</v>
      </c>
      <c r="E50" s="119">
        <v>51</v>
      </c>
      <c r="F50" s="120">
        <v>1275.93</v>
      </c>
      <c r="G50" s="120">
        <v>1205.0826510118957</v>
      </c>
      <c r="H50" s="120">
        <v>2660.8745680326419</v>
      </c>
      <c r="I50" s="120">
        <v>572.37246407663667</v>
      </c>
      <c r="J50" s="121">
        <v>0.49558516722137957</v>
      </c>
      <c r="K50" s="121">
        <v>0.77311204499128428</v>
      </c>
      <c r="L50" s="120">
        <v>851.55795576843479</v>
      </c>
      <c r="M50" s="120">
        <v>273.56468984684585</v>
      </c>
      <c r="N50" s="120">
        <v>16911</v>
      </c>
      <c r="O50" s="120">
        <v>34316</v>
      </c>
      <c r="P50" s="118"/>
    </row>
    <row r="51" spans="1:16" s="97" customFormat="1" ht="13.8" x14ac:dyDescent="0.25">
      <c r="A51" s="113" t="s">
        <v>91</v>
      </c>
      <c r="B51" s="114" t="s">
        <v>235</v>
      </c>
      <c r="C51" s="119">
        <v>60</v>
      </c>
      <c r="D51" s="119">
        <v>61</v>
      </c>
      <c r="E51" s="119">
        <v>57</v>
      </c>
      <c r="F51" s="120">
        <v>1286.76</v>
      </c>
      <c r="G51" s="120">
        <v>1325.4627035213935</v>
      </c>
      <c r="H51" s="120">
        <v>2452.6881720430106</v>
      </c>
      <c r="I51" s="120">
        <v>546.04480286738351</v>
      </c>
      <c r="J51" s="121">
        <v>0.83849946728115166</v>
      </c>
      <c r="K51" s="121">
        <v>0.90132887872977008</v>
      </c>
      <c r="L51" s="120">
        <v>1513.9187574671446</v>
      </c>
      <c r="M51" s="120">
        <v>183.56512724014308</v>
      </c>
      <c r="N51" s="120">
        <v>16740</v>
      </c>
      <c r="O51" s="120">
        <v>28504</v>
      </c>
      <c r="P51" s="118"/>
    </row>
    <row r="52" spans="1:16" s="97" customFormat="1" ht="13.8" x14ac:dyDescent="0.25">
      <c r="A52" s="113" t="s">
        <v>89</v>
      </c>
      <c r="B52" s="114" t="s">
        <v>236</v>
      </c>
      <c r="C52" s="119">
        <v>66</v>
      </c>
      <c r="D52" s="119">
        <v>66</v>
      </c>
      <c r="E52" s="119">
        <v>61</v>
      </c>
      <c r="F52" s="120">
        <v>1003.77</v>
      </c>
      <c r="G52" s="120">
        <v>1047.1092142436282</v>
      </c>
      <c r="H52" s="120">
        <v>2108.2274677511773</v>
      </c>
      <c r="I52" s="120">
        <v>350.07616731653462</v>
      </c>
      <c r="J52" s="121">
        <v>0.79827314381435677</v>
      </c>
      <c r="K52" s="121">
        <v>0.8555438583480599</v>
      </c>
      <c r="L52" s="120">
        <v>511.99809931100026</v>
      </c>
      <c r="M52" s="120">
        <v>-113.97146171369474</v>
      </c>
      <c r="N52" s="120">
        <v>71553</v>
      </c>
      <c r="O52" s="120">
        <v>177062</v>
      </c>
      <c r="P52" s="118"/>
    </row>
    <row r="53" spans="1:16" s="97" customFormat="1" ht="13.8" x14ac:dyDescent="0.25">
      <c r="A53" s="113" t="s">
        <v>89</v>
      </c>
      <c r="B53" s="114" t="s">
        <v>237</v>
      </c>
      <c r="C53" s="119">
        <v>69</v>
      </c>
      <c r="D53" s="119">
        <v>64</v>
      </c>
      <c r="E53" s="119">
        <v>66</v>
      </c>
      <c r="F53" s="120">
        <v>1392.45</v>
      </c>
      <c r="G53" s="120">
        <v>1341.1087948022891</v>
      </c>
      <c r="H53" s="120">
        <v>2152.3760199930944</v>
      </c>
      <c r="I53" s="120">
        <v>413.59883560455654</v>
      </c>
      <c r="J53" s="121">
        <v>0.22363532997853916</v>
      </c>
      <c r="K53" s="121">
        <v>0.46122004889345458</v>
      </c>
      <c r="L53" s="120">
        <v>641.86736719674332</v>
      </c>
      <c r="M53" s="120">
        <v>196.91546120516284</v>
      </c>
      <c r="N53" s="120">
        <v>49867</v>
      </c>
      <c r="O53" s="120">
        <v>111507</v>
      </c>
      <c r="P53" s="118"/>
    </row>
    <row r="54" spans="1:16" s="97" customFormat="1" ht="13.8" x14ac:dyDescent="0.25">
      <c r="A54" s="113" t="s">
        <v>91</v>
      </c>
      <c r="B54" s="114" t="s">
        <v>238</v>
      </c>
      <c r="C54" s="119">
        <v>58</v>
      </c>
      <c r="D54" s="119">
        <v>62</v>
      </c>
      <c r="E54" s="119">
        <v>55</v>
      </c>
      <c r="F54" s="120">
        <v>1368.38</v>
      </c>
      <c r="G54" s="120">
        <v>1234.7543645960211</v>
      </c>
      <c r="H54" s="120">
        <v>2913.8446561435226</v>
      </c>
      <c r="I54" s="120">
        <v>799.59669007718514</v>
      </c>
      <c r="J54" s="121">
        <v>0.38619587320041199</v>
      </c>
      <c r="K54" s="121">
        <v>0.61346939424993008</v>
      </c>
      <c r="L54" s="120">
        <v>1514.0115430081357</v>
      </c>
      <c r="M54" s="120">
        <v>394.33645226340303</v>
      </c>
      <c r="N54" s="120">
        <v>14381</v>
      </c>
      <c r="O54" s="120">
        <v>27965</v>
      </c>
      <c r="P54" s="118"/>
    </row>
    <row r="55" spans="1:16" s="97" customFormat="1" ht="13.8" x14ac:dyDescent="0.25">
      <c r="A55" s="113" t="s">
        <v>89</v>
      </c>
      <c r="B55" s="114" t="s">
        <v>239</v>
      </c>
      <c r="C55" s="119">
        <v>63</v>
      </c>
      <c r="D55" s="119">
        <v>61</v>
      </c>
      <c r="E55" s="119">
        <v>60</v>
      </c>
      <c r="F55" s="120">
        <v>1254.99</v>
      </c>
      <c r="G55" s="120">
        <v>1317.5165175607751</v>
      </c>
      <c r="H55" s="120">
        <v>1935.4442120507317</v>
      </c>
      <c r="I55" s="120">
        <v>357.40056538084582</v>
      </c>
      <c r="J55" s="121">
        <v>0.6861683738121499</v>
      </c>
      <c r="K55" s="121">
        <v>0.80066298464324159</v>
      </c>
      <c r="L55" s="120">
        <v>857.14076739661505</v>
      </c>
      <c r="M55" s="120">
        <v>71.842735624111768</v>
      </c>
      <c r="N55" s="120">
        <v>68361</v>
      </c>
      <c r="O55" s="120">
        <v>152868</v>
      </c>
      <c r="P55" s="118"/>
    </row>
    <row r="56" spans="1:16" s="97" customFormat="1" ht="13.8" x14ac:dyDescent="0.25">
      <c r="A56" s="113" t="s">
        <v>97</v>
      </c>
      <c r="B56" s="114" t="s">
        <v>141</v>
      </c>
      <c r="C56" s="119">
        <v>62</v>
      </c>
      <c r="D56" s="119">
        <v>62</v>
      </c>
      <c r="E56" s="119">
        <v>60</v>
      </c>
      <c r="F56" s="120">
        <v>1042.1400000000001</v>
      </c>
      <c r="G56" s="120">
        <v>1092.0981842558454</v>
      </c>
      <c r="H56" s="120">
        <v>1692.8805830207978</v>
      </c>
      <c r="I56" s="120">
        <v>256.06247869076032</v>
      </c>
      <c r="J56" s="121">
        <v>0.71636683613609697</v>
      </c>
      <c r="K56" s="121">
        <v>0.85243333538583765</v>
      </c>
      <c r="L56" s="120">
        <v>708.8625127855438</v>
      </c>
      <c r="M56" s="120">
        <v>93.617202203375314</v>
      </c>
      <c r="N56" s="120">
        <v>93856</v>
      </c>
      <c r="O56" s="120">
        <v>148757</v>
      </c>
      <c r="P56" s="118"/>
    </row>
    <row r="57" spans="1:16" s="97" customFormat="1" ht="13.8" x14ac:dyDescent="0.25">
      <c r="A57" s="113" t="s">
        <v>84</v>
      </c>
      <c r="B57" s="114" t="s">
        <v>240</v>
      </c>
      <c r="C57" s="119">
        <v>52</v>
      </c>
      <c r="D57" s="119">
        <v>57</v>
      </c>
      <c r="E57" s="119">
        <v>51</v>
      </c>
      <c r="F57" s="120">
        <v>1199.97</v>
      </c>
      <c r="G57" s="120">
        <v>1246.4500107968042</v>
      </c>
      <c r="H57" s="120">
        <v>2607.781193832182</v>
      </c>
      <c r="I57" s="120">
        <v>668.01494655188719</v>
      </c>
      <c r="J57" s="121">
        <v>0.41719368624979297</v>
      </c>
      <c r="K57" s="121">
        <v>0.6305917278516705</v>
      </c>
      <c r="L57" s="120">
        <v>895.88640904360989</v>
      </c>
      <c r="M57" s="120">
        <v>-100.55383029041707</v>
      </c>
      <c r="N57" s="120">
        <v>10571</v>
      </c>
      <c r="O57" s="120">
        <v>17837</v>
      </c>
      <c r="P57" s="118" t="s">
        <v>241</v>
      </c>
    </row>
    <row r="58" spans="1:16" s="97" customFormat="1" ht="13.8" x14ac:dyDescent="0.25">
      <c r="A58" s="113" t="s">
        <v>91</v>
      </c>
      <c r="B58" s="114" t="s">
        <v>242</v>
      </c>
      <c r="C58" s="119">
        <v>65</v>
      </c>
      <c r="D58" s="119">
        <v>66</v>
      </c>
      <c r="E58" s="119">
        <v>63</v>
      </c>
      <c r="F58" s="120">
        <v>1148.3599999999999</v>
      </c>
      <c r="G58" s="120">
        <v>986.96399006622516</v>
      </c>
      <c r="H58" s="120">
        <v>3350.8902857142857</v>
      </c>
      <c r="I58" s="120">
        <v>1242.5538461538461</v>
      </c>
      <c r="J58" s="121">
        <v>0.71880819366852888</v>
      </c>
      <c r="K58" s="121">
        <v>0.82724429868049731</v>
      </c>
      <c r="L58" s="120">
        <v>957.78558241758242</v>
      </c>
      <c r="M58" s="120">
        <v>443.86134153846166</v>
      </c>
      <c r="N58" s="120">
        <v>11375</v>
      </c>
      <c r="O58" s="120">
        <v>16162</v>
      </c>
      <c r="P58" s="118"/>
    </row>
    <row r="59" spans="1:16" s="97" customFormat="1" ht="13.8" x14ac:dyDescent="0.25">
      <c r="A59" s="113" t="s">
        <v>84</v>
      </c>
      <c r="B59" s="114" t="s">
        <v>243</v>
      </c>
      <c r="C59" s="119">
        <v>59</v>
      </c>
      <c r="D59" s="119">
        <v>60</v>
      </c>
      <c r="E59" s="119">
        <v>59</v>
      </c>
      <c r="F59" s="120">
        <v>1222.5999999999999</v>
      </c>
      <c r="G59" s="120">
        <v>1126.4381129523165</v>
      </c>
      <c r="H59" s="120">
        <v>5586.1675013319127</v>
      </c>
      <c r="I59" s="120">
        <v>1305.5826318593499</v>
      </c>
      <c r="J59" s="121">
        <v>0.82792943105236816</v>
      </c>
      <c r="K59" s="121">
        <v>0.89724408691347945</v>
      </c>
      <c r="L59" s="120">
        <v>1566.605221097496</v>
      </c>
      <c r="M59" s="120">
        <v>1375.8778902503996</v>
      </c>
      <c r="N59" s="120">
        <v>9385</v>
      </c>
      <c r="O59" s="120">
        <v>13180</v>
      </c>
      <c r="P59" s="118"/>
    </row>
    <row r="60" spans="1:16" s="97" customFormat="1" ht="13.8" x14ac:dyDescent="0.25">
      <c r="A60" s="113" t="s">
        <v>97</v>
      </c>
      <c r="B60" s="114" t="s">
        <v>244</v>
      </c>
      <c r="C60" s="119">
        <v>59</v>
      </c>
      <c r="D60" s="119">
        <v>57</v>
      </c>
      <c r="E60" s="119">
        <v>56</v>
      </c>
      <c r="F60" s="120">
        <v>1783.8</v>
      </c>
      <c r="G60" s="120">
        <v>1872.9672401602641</v>
      </c>
      <c r="H60" s="120">
        <v>3187.376814191005</v>
      </c>
      <c r="I60" s="120">
        <v>788.03081884966855</v>
      </c>
      <c r="J60" s="121">
        <v>0</v>
      </c>
      <c r="K60" s="121">
        <v>0</v>
      </c>
      <c r="L60" s="120">
        <v>1523.7860598459058</v>
      </c>
      <c r="M60" s="120">
        <v>344.4590830496328</v>
      </c>
      <c r="N60" s="120">
        <v>22324</v>
      </c>
      <c r="O60" s="120">
        <v>62794</v>
      </c>
      <c r="P60" s="118"/>
    </row>
    <row r="61" spans="1:16" s="97" customFormat="1" ht="13.8" x14ac:dyDescent="0.25">
      <c r="A61" s="113" t="s">
        <v>84</v>
      </c>
      <c r="B61" s="114" t="s">
        <v>245</v>
      </c>
      <c r="C61" s="119">
        <v>66</v>
      </c>
      <c r="D61" s="119">
        <v>68</v>
      </c>
      <c r="E61" s="119">
        <v>65</v>
      </c>
      <c r="F61" s="120">
        <v>1162.53</v>
      </c>
      <c r="G61" s="120">
        <v>1197.8893369898371</v>
      </c>
      <c r="H61" s="120">
        <v>3009.4194961664839</v>
      </c>
      <c r="I61" s="120">
        <v>1215.553121577218</v>
      </c>
      <c r="J61" s="121">
        <v>2.5772329246935199</v>
      </c>
      <c r="K61" s="121">
        <v>1.9483993260320134</v>
      </c>
      <c r="L61" s="120">
        <v>874.04162102957287</v>
      </c>
      <c r="M61" s="120">
        <v>736.11830230010946</v>
      </c>
      <c r="N61" s="120">
        <v>9130</v>
      </c>
      <c r="O61" s="120">
        <v>12089</v>
      </c>
      <c r="P61" s="118"/>
    </row>
    <row r="62" spans="1:16" s="97" customFormat="1" ht="13.8" x14ac:dyDescent="0.25">
      <c r="A62" s="113" t="s">
        <v>89</v>
      </c>
      <c r="B62" s="114" t="s">
        <v>246</v>
      </c>
      <c r="C62" s="119">
        <v>77</v>
      </c>
      <c r="D62" s="119">
        <v>65</v>
      </c>
      <c r="E62" s="119">
        <v>62</v>
      </c>
      <c r="F62" s="120">
        <v>1255.05</v>
      </c>
      <c r="G62" s="120">
        <v>1137.2535048185689</v>
      </c>
      <c r="H62" s="120">
        <v>2331.7557084423829</v>
      </c>
      <c r="I62" s="120">
        <v>160.88639533608111</v>
      </c>
      <c r="J62" s="121">
        <v>0</v>
      </c>
      <c r="K62" s="121">
        <v>0</v>
      </c>
      <c r="L62" s="120">
        <v>421.75868607876635</v>
      </c>
      <c r="M62" s="120">
        <v>17.952693507185536</v>
      </c>
      <c r="N62" s="120">
        <v>63809</v>
      </c>
      <c r="O62" s="120">
        <v>96956</v>
      </c>
      <c r="P62" s="118"/>
    </row>
    <row r="63" spans="1:16" s="97" customFormat="1" ht="13.8" x14ac:dyDescent="0.25">
      <c r="A63" s="113" t="s">
        <v>84</v>
      </c>
      <c r="B63" s="114" t="s">
        <v>247</v>
      </c>
      <c r="C63" s="119">
        <v>60</v>
      </c>
      <c r="D63" s="119">
        <v>62</v>
      </c>
      <c r="E63" s="119">
        <v>58</v>
      </c>
      <c r="F63" s="120">
        <v>1064.3499999999999</v>
      </c>
      <c r="G63" s="120">
        <v>797.64138300723664</v>
      </c>
      <c r="H63" s="120">
        <v>3402.6904262753319</v>
      </c>
      <c r="I63" s="120">
        <v>1457.372466806429</v>
      </c>
      <c r="J63" s="121">
        <v>0.6636264929424539</v>
      </c>
      <c r="K63" s="121">
        <v>0.76625924249283239</v>
      </c>
      <c r="L63" s="120">
        <v>1024.8078266946191</v>
      </c>
      <c r="M63" s="120">
        <v>1390.709121243885</v>
      </c>
      <c r="N63" s="120">
        <v>5724</v>
      </c>
      <c r="O63" s="120">
        <v>6757</v>
      </c>
      <c r="P63" s="118"/>
    </row>
    <row r="64" spans="1:16" s="97" customFormat="1" ht="13.8" x14ac:dyDescent="0.25">
      <c r="A64" s="113" t="s">
        <v>84</v>
      </c>
      <c r="B64" s="114" t="s">
        <v>248</v>
      </c>
      <c r="C64" s="119">
        <v>64</v>
      </c>
      <c r="D64" s="119">
        <v>65</v>
      </c>
      <c r="E64" s="119">
        <v>60</v>
      </c>
      <c r="F64" s="120">
        <v>1598.13</v>
      </c>
      <c r="G64" s="120">
        <v>1636.0643745427944</v>
      </c>
      <c r="H64" s="120">
        <v>2399.8671537695118</v>
      </c>
      <c r="I64" s="120">
        <v>306.54267685154434</v>
      </c>
      <c r="J64" s="121">
        <v>0.59232954545454541</v>
      </c>
      <c r="K64" s="121">
        <v>0.78724981467753896</v>
      </c>
      <c r="L64" s="120">
        <v>807.04085021587514</v>
      </c>
      <c r="M64" s="120">
        <v>451.11580538027232</v>
      </c>
      <c r="N64" s="120">
        <v>3011</v>
      </c>
      <c r="O64" s="120">
        <v>3093</v>
      </c>
      <c r="P64" s="118"/>
    </row>
    <row r="65" spans="1:16" s="97" customFormat="1" ht="13.8" x14ac:dyDescent="0.25">
      <c r="A65" s="113" t="s">
        <v>91</v>
      </c>
      <c r="B65" s="114" t="s">
        <v>150</v>
      </c>
      <c r="C65" s="119">
        <v>59</v>
      </c>
      <c r="D65" s="119">
        <v>58</v>
      </c>
      <c r="E65" s="119">
        <v>56</v>
      </c>
      <c r="F65" s="120">
        <v>1374.57</v>
      </c>
      <c r="G65" s="120">
        <v>1246.3373334314952</v>
      </c>
      <c r="H65" s="120">
        <v>2415.3025859770728</v>
      </c>
      <c r="I65" s="120">
        <v>642.92188749666752</v>
      </c>
      <c r="J65" s="121">
        <v>0.77449197091509958</v>
      </c>
      <c r="K65" s="121">
        <v>0.8720255701259636</v>
      </c>
      <c r="L65" s="120">
        <v>531.75153292455343</v>
      </c>
      <c r="M65" s="120">
        <v>217.36162036790213</v>
      </c>
      <c r="N65" s="120">
        <v>18755</v>
      </c>
      <c r="O65" s="120">
        <v>27312</v>
      </c>
      <c r="P65" s="118" t="s">
        <v>249</v>
      </c>
    </row>
    <row r="66" spans="1:16" s="97" customFormat="1" ht="13.8" x14ac:dyDescent="0.25">
      <c r="A66" s="113" t="s">
        <v>91</v>
      </c>
      <c r="B66" s="114" t="s">
        <v>151</v>
      </c>
      <c r="C66" s="119">
        <v>64</v>
      </c>
      <c r="D66" s="119">
        <v>64</v>
      </c>
      <c r="E66" s="119">
        <v>61</v>
      </c>
      <c r="F66" s="120">
        <v>1140.2</v>
      </c>
      <c r="G66" s="120">
        <v>869.70979443772671</v>
      </c>
      <c r="H66" s="120">
        <v>3296.672569670985</v>
      </c>
      <c r="I66" s="120">
        <v>748.81163202535186</v>
      </c>
      <c r="J66" s="121">
        <v>0.71564958823148306</v>
      </c>
      <c r="K66" s="121">
        <v>0.84212976606273138</v>
      </c>
      <c r="L66" s="120">
        <v>1101.3141951719638</v>
      </c>
      <c r="M66" s="120">
        <v>-67.818585143070123</v>
      </c>
      <c r="N66" s="120">
        <v>10729</v>
      </c>
      <c r="O66" s="120">
        <v>16792</v>
      </c>
      <c r="P66" s="118"/>
    </row>
    <row r="67" spans="1:16" s="97" customFormat="1" ht="13.8" x14ac:dyDescent="0.25">
      <c r="A67" s="113" t="s">
        <v>89</v>
      </c>
      <c r="B67" s="114" t="s">
        <v>152</v>
      </c>
      <c r="C67" s="119">
        <v>72</v>
      </c>
      <c r="D67" s="119">
        <v>73</v>
      </c>
      <c r="E67" s="119">
        <v>65</v>
      </c>
      <c r="F67" s="120">
        <v>1252.48</v>
      </c>
      <c r="G67" s="120">
        <v>1273.7754569190602</v>
      </c>
      <c r="H67" s="120">
        <v>2090.1604613032187</v>
      </c>
      <c r="I67" s="120">
        <v>570.42058915642679</v>
      </c>
      <c r="J67" s="121">
        <v>1.2134159408532199</v>
      </c>
      <c r="K67" s="121">
        <v>1.1326749134816745</v>
      </c>
      <c r="L67" s="120">
        <v>654.02258617195707</v>
      </c>
      <c r="M67" s="120">
        <v>222.11943129271697</v>
      </c>
      <c r="N67" s="120">
        <v>54281</v>
      </c>
      <c r="O67" s="120">
        <v>99114</v>
      </c>
      <c r="P67" s="118" t="s">
        <v>250</v>
      </c>
    </row>
    <row r="68" spans="1:16" s="97" customFormat="1" ht="13.8" x14ac:dyDescent="0.25">
      <c r="A68" s="113" t="s">
        <v>84</v>
      </c>
      <c r="B68" s="114" t="s">
        <v>153</v>
      </c>
      <c r="C68" s="119">
        <v>52</v>
      </c>
      <c r="D68" s="119">
        <v>58</v>
      </c>
      <c r="E68" s="119">
        <v>52</v>
      </c>
      <c r="F68" s="120">
        <v>1503.63</v>
      </c>
      <c r="G68" s="120">
        <v>1463.0340854536726</v>
      </c>
      <c r="H68" s="120">
        <v>3446.1627402803874</v>
      </c>
      <c r="I68" s="120">
        <v>867.89998554704437</v>
      </c>
      <c r="J68" s="121">
        <v>0.64194164323656422</v>
      </c>
      <c r="K68" s="121">
        <v>0.86420270514900566</v>
      </c>
      <c r="L68" s="120">
        <v>1228.7902876138171</v>
      </c>
      <c r="M68" s="120">
        <v>1936.8958621188028</v>
      </c>
      <c r="N68" s="120">
        <v>6919</v>
      </c>
      <c r="O68" s="120">
        <v>9642</v>
      </c>
      <c r="P68" s="118"/>
    </row>
    <row r="69" spans="1:16" s="97" customFormat="1" ht="13.8" x14ac:dyDescent="0.25">
      <c r="A69" s="113" t="s">
        <v>91</v>
      </c>
      <c r="B69" s="114" t="s">
        <v>154</v>
      </c>
      <c r="C69" s="119">
        <v>56</v>
      </c>
      <c r="D69" s="119">
        <v>54</v>
      </c>
      <c r="E69" s="119">
        <v>54</v>
      </c>
      <c r="F69" s="120">
        <v>1589.21</v>
      </c>
      <c r="G69" s="120">
        <v>1601.2608353033886</v>
      </c>
      <c r="H69" s="120">
        <v>2498.8998618431151</v>
      </c>
      <c r="I69" s="120">
        <v>1122.0385815893158</v>
      </c>
      <c r="J69" s="121">
        <v>0.37246777163904238</v>
      </c>
      <c r="K69" s="121">
        <v>1.0471915285451197</v>
      </c>
      <c r="L69" s="120">
        <v>1512.255027375531</v>
      </c>
      <c r="M69" s="120">
        <v>487.45597758788301</v>
      </c>
      <c r="N69" s="120">
        <v>19543</v>
      </c>
      <c r="O69" s="120">
        <v>25852</v>
      </c>
      <c r="P69" s="118"/>
    </row>
    <row r="70" spans="1:16" s="97" customFormat="1" ht="13.8" x14ac:dyDescent="0.25">
      <c r="A70" s="113" t="s">
        <v>183</v>
      </c>
      <c r="B70" s="114" t="s">
        <v>251</v>
      </c>
      <c r="C70" s="119">
        <v>66</v>
      </c>
      <c r="D70" s="119">
        <v>67</v>
      </c>
      <c r="E70" s="119">
        <v>67</v>
      </c>
      <c r="F70" s="120">
        <v>1648.83</v>
      </c>
      <c r="G70" s="120">
        <v>1257.2340097611097</v>
      </c>
      <c r="H70" s="120">
        <v>3961.0139442231075</v>
      </c>
      <c r="I70" s="120">
        <v>655.8989260349905</v>
      </c>
      <c r="J70" s="121">
        <v>0.97830367531513285</v>
      </c>
      <c r="K70" s="121">
        <v>0.98721159783571599</v>
      </c>
      <c r="L70" s="120">
        <v>1239.5890351636931</v>
      </c>
      <c r="M70" s="120">
        <v>-39.512471851723539</v>
      </c>
      <c r="N70" s="120">
        <v>11546</v>
      </c>
      <c r="O70" s="120">
        <v>21044</v>
      </c>
      <c r="P70" s="118"/>
    </row>
    <row r="71" spans="1:16" s="97" customFormat="1" ht="13.8" x14ac:dyDescent="0.25">
      <c r="A71" s="113" t="s">
        <v>84</v>
      </c>
      <c r="B71" s="114" t="s">
        <v>252</v>
      </c>
      <c r="C71" s="119">
        <v>66</v>
      </c>
      <c r="D71" s="119">
        <v>64</v>
      </c>
      <c r="E71" s="119">
        <v>66</v>
      </c>
      <c r="F71" s="120">
        <v>1174.95</v>
      </c>
      <c r="G71" s="120">
        <v>945.00561167227829</v>
      </c>
      <c r="H71" s="120">
        <v>2883.7531777212848</v>
      </c>
      <c r="I71" s="120">
        <v>792.46591171712498</v>
      </c>
      <c r="J71" s="121">
        <v>0.54281391830559755</v>
      </c>
      <c r="K71" s="121">
        <v>0.64015241724220051</v>
      </c>
      <c r="L71" s="120">
        <v>603.88259764270856</v>
      </c>
      <c r="M71" s="120">
        <v>281.25570372082285</v>
      </c>
      <c r="N71" s="120">
        <v>4327</v>
      </c>
      <c r="O71" s="120">
        <v>6078</v>
      </c>
      <c r="P71" s="118"/>
    </row>
    <row r="72" spans="1:16" s="97" customFormat="1" ht="13.8" x14ac:dyDescent="0.25">
      <c r="A72" s="113" t="s">
        <v>183</v>
      </c>
      <c r="B72" s="114" t="s">
        <v>253</v>
      </c>
      <c r="C72" s="119">
        <v>66</v>
      </c>
      <c r="D72" s="119">
        <v>68</v>
      </c>
      <c r="E72" s="119">
        <v>63</v>
      </c>
      <c r="F72" s="120">
        <v>1349.27</v>
      </c>
      <c r="G72" s="120">
        <v>1188.9409738830957</v>
      </c>
      <c r="H72" s="120">
        <v>2964.5296167247388</v>
      </c>
      <c r="I72" s="120">
        <v>572.82229965156796</v>
      </c>
      <c r="J72" s="121">
        <v>0.5080277631643777</v>
      </c>
      <c r="K72" s="121">
        <v>0.77804189530161461</v>
      </c>
      <c r="L72" s="120">
        <v>1852.0107317073171</v>
      </c>
      <c r="M72" s="120">
        <v>301.17024390243904</v>
      </c>
      <c r="N72" s="120">
        <v>14350</v>
      </c>
      <c r="O72" s="120">
        <v>27265</v>
      </c>
      <c r="P72" s="118"/>
    </row>
    <row r="73" spans="1:16" s="97" customFormat="1" ht="13.8" x14ac:dyDescent="0.25">
      <c r="A73" s="113" t="s">
        <v>183</v>
      </c>
      <c r="B73" s="114" t="s">
        <v>254</v>
      </c>
      <c r="C73" s="119">
        <v>64</v>
      </c>
      <c r="D73" s="119">
        <v>63</v>
      </c>
      <c r="E73" s="119">
        <v>57</v>
      </c>
      <c r="F73" s="120">
        <v>1429.22</v>
      </c>
      <c r="G73" s="120">
        <v>1275.5474565538591</v>
      </c>
      <c r="H73" s="120">
        <v>3355.8911616644364</v>
      </c>
      <c r="I73" s="120">
        <v>1155.7382272350731</v>
      </c>
      <c r="J73" s="121">
        <v>1.0908599972998514</v>
      </c>
      <c r="K73" s="121">
        <v>1.0526975178137969</v>
      </c>
      <c r="L73" s="120">
        <v>1396.4825081246415</v>
      </c>
      <c r="M73" s="120">
        <v>4981.0119403555718</v>
      </c>
      <c r="N73" s="120">
        <v>15693</v>
      </c>
      <c r="O73" s="120">
        <v>32459</v>
      </c>
      <c r="P73" s="118"/>
    </row>
    <row r="74" spans="1:16" s="97" customFormat="1" ht="13.8" x14ac:dyDescent="0.25">
      <c r="A74" s="113" t="s">
        <v>91</v>
      </c>
      <c r="B74" s="114" t="s">
        <v>159</v>
      </c>
      <c r="C74" s="119">
        <v>65</v>
      </c>
      <c r="D74" s="119">
        <v>65</v>
      </c>
      <c r="E74" s="119">
        <v>61</v>
      </c>
      <c r="F74" s="120">
        <v>1055.5</v>
      </c>
      <c r="G74" s="120">
        <v>878.62509038322492</v>
      </c>
      <c r="H74" s="120">
        <v>1931.2095750468477</v>
      </c>
      <c r="I74" s="120">
        <v>643.95816961856974</v>
      </c>
      <c r="J74" s="121">
        <v>0.51928650524586994</v>
      </c>
      <c r="K74" s="121">
        <v>0.71363141780844386</v>
      </c>
      <c r="L74" s="120">
        <v>808.16659614338391</v>
      </c>
      <c r="M74" s="120">
        <v>301.39636099860968</v>
      </c>
      <c r="N74" s="120">
        <v>33086</v>
      </c>
      <c r="O74" s="120">
        <v>41931</v>
      </c>
      <c r="P74" s="118" t="s">
        <v>255</v>
      </c>
    </row>
    <row r="75" spans="1:16" s="97" customFormat="1" ht="13.8" x14ac:dyDescent="0.25">
      <c r="A75" s="113" t="s">
        <v>84</v>
      </c>
      <c r="B75" s="114" t="s">
        <v>256</v>
      </c>
      <c r="C75" s="119">
        <v>69</v>
      </c>
      <c r="D75" s="119">
        <v>70</v>
      </c>
      <c r="E75" s="119">
        <v>65</v>
      </c>
      <c r="F75" s="120">
        <v>904.72</v>
      </c>
      <c r="G75" s="120">
        <v>512.21434200157603</v>
      </c>
      <c r="H75" s="120">
        <v>3351.7196625567813</v>
      </c>
      <c r="I75" s="120">
        <v>998.48583171101018</v>
      </c>
      <c r="J75" s="121">
        <v>0.70691042782727276</v>
      </c>
      <c r="K75" s="121">
        <v>0.79288170031920835</v>
      </c>
      <c r="L75" s="120">
        <v>597.23123512870427</v>
      </c>
      <c r="M75" s="120">
        <v>248.12003244646326</v>
      </c>
      <c r="N75" s="120">
        <v>4623</v>
      </c>
      <c r="O75" s="120">
        <v>4399</v>
      </c>
      <c r="P75" s="118"/>
    </row>
    <row r="76" spans="1:16" s="97" customFormat="1" ht="13.8" x14ac:dyDescent="0.25">
      <c r="A76" s="113" t="s">
        <v>89</v>
      </c>
      <c r="B76" s="114" t="s">
        <v>257</v>
      </c>
      <c r="C76" s="119">
        <v>70</v>
      </c>
      <c r="D76" s="119">
        <v>65</v>
      </c>
      <c r="E76" s="119">
        <v>61</v>
      </c>
      <c r="F76" s="120">
        <v>1029.67</v>
      </c>
      <c r="G76" s="120">
        <v>1059.4931166999077</v>
      </c>
      <c r="H76" s="120">
        <v>1921.9333092572529</v>
      </c>
      <c r="I76" s="120">
        <v>394.93800409293368</v>
      </c>
      <c r="J76" s="121">
        <v>1.0969311883195889</v>
      </c>
      <c r="K76" s="121">
        <v>1.0609460665561647</v>
      </c>
      <c r="L76" s="120">
        <v>459.64247020585049</v>
      </c>
      <c r="M76" s="120">
        <v>100.87937417238481</v>
      </c>
      <c r="N76" s="120">
        <v>66456</v>
      </c>
      <c r="O76" s="120">
        <v>157416</v>
      </c>
      <c r="P76" s="118"/>
    </row>
    <row r="77" spans="1:16" s="97" customFormat="1" ht="13.8" x14ac:dyDescent="0.25">
      <c r="A77" s="113" t="s">
        <v>97</v>
      </c>
      <c r="B77" s="114" t="s">
        <v>258</v>
      </c>
      <c r="C77" s="119">
        <v>70</v>
      </c>
      <c r="D77" s="119">
        <v>66</v>
      </c>
      <c r="E77" s="119">
        <v>64</v>
      </c>
      <c r="F77" s="120">
        <v>1263.05</v>
      </c>
      <c r="G77" s="120">
        <v>1116.0444851320653</v>
      </c>
      <c r="H77" s="120">
        <v>2405.6678454126022</v>
      </c>
      <c r="I77" s="120">
        <v>354.92819103481014</v>
      </c>
      <c r="J77" s="121">
        <v>0.87788776168135252</v>
      </c>
      <c r="K77" s="121">
        <v>0.92956380123377058</v>
      </c>
      <c r="L77" s="120">
        <v>954.86775808995822</v>
      </c>
      <c r="M77" s="120">
        <v>2814.8792236717354</v>
      </c>
      <c r="N77" s="120">
        <v>65297</v>
      </c>
      <c r="O77" s="120">
        <v>152564</v>
      </c>
      <c r="P77" s="118"/>
    </row>
    <row r="78" spans="1:16" s="97" customFormat="1" ht="13.8" x14ac:dyDescent="0.25">
      <c r="A78" s="113" t="s">
        <v>183</v>
      </c>
      <c r="B78" s="114" t="s">
        <v>259</v>
      </c>
      <c r="C78" s="119">
        <v>65</v>
      </c>
      <c r="D78" s="119">
        <v>62</v>
      </c>
      <c r="E78" s="119">
        <v>57</v>
      </c>
      <c r="F78" s="120">
        <v>1613.7</v>
      </c>
      <c r="G78" s="120">
        <v>1417.8219141562249</v>
      </c>
      <c r="H78" s="120">
        <v>2971.4234363767073</v>
      </c>
      <c r="I78" s="120">
        <v>446.86077162712678</v>
      </c>
      <c r="J78" s="121">
        <v>0.33319285781266378</v>
      </c>
      <c r="K78" s="121">
        <v>0.54049231662805908</v>
      </c>
      <c r="L78" s="120">
        <v>2497.1842798945604</v>
      </c>
      <c r="M78" s="120">
        <v>139.68364306254472</v>
      </c>
      <c r="N78" s="120">
        <v>16692</v>
      </c>
      <c r="O78" s="120">
        <v>35487</v>
      </c>
      <c r="P78" s="118"/>
    </row>
    <row r="79" spans="1:16" s="97" customFormat="1" ht="13.8" x14ac:dyDescent="0.25">
      <c r="A79" s="113" t="s">
        <v>97</v>
      </c>
      <c r="B79" s="114" t="s">
        <v>260</v>
      </c>
      <c r="C79" s="119">
        <v>65</v>
      </c>
      <c r="D79" s="119">
        <v>67</v>
      </c>
      <c r="E79" s="119">
        <v>64</v>
      </c>
      <c r="F79" s="120">
        <v>1476.54</v>
      </c>
      <c r="G79" s="120">
        <v>1168.4980084239853</v>
      </c>
      <c r="H79" s="120">
        <v>2623.8534490626539</v>
      </c>
      <c r="I79" s="120">
        <v>952.36186482486437</v>
      </c>
      <c r="J79" s="121">
        <v>0.72178472773656277</v>
      </c>
      <c r="K79" s="121">
        <v>0.67022336261322069</v>
      </c>
      <c r="L79" s="120">
        <v>622.99580661075481</v>
      </c>
      <c r="M79" s="120">
        <v>2270.5352738036509</v>
      </c>
      <c r="N79" s="120">
        <v>64864</v>
      </c>
      <c r="O79" s="120">
        <v>154747</v>
      </c>
      <c r="P79" s="118"/>
    </row>
    <row r="80" spans="1:16" s="97" customFormat="1" ht="13.8" x14ac:dyDescent="0.25">
      <c r="A80" s="113" t="s">
        <v>89</v>
      </c>
      <c r="B80" s="114" t="s">
        <v>261</v>
      </c>
      <c r="C80" s="119">
        <v>68</v>
      </c>
      <c r="D80" s="119">
        <v>62</v>
      </c>
      <c r="E80" s="119">
        <v>63</v>
      </c>
      <c r="F80" s="120">
        <v>1575.59</v>
      </c>
      <c r="G80" s="120">
        <v>1319.670341665757</v>
      </c>
      <c r="H80" s="120">
        <v>2737.4231446138374</v>
      </c>
      <c r="I80" s="120">
        <v>668.48757742680164</v>
      </c>
      <c r="J80" s="121">
        <v>0.99049235993208828</v>
      </c>
      <c r="K80" s="121">
        <v>0.99264609323703212</v>
      </c>
      <c r="L80" s="120">
        <v>619.3915567644168</v>
      </c>
      <c r="M80" s="120">
        <v>1091.3500445704099</v>
      </c>
      <c r="N80" s="120">
        <v>43751</v>
      </c>
      <c r="O80" s="120">
        <v>78521</v>
      </c>
      <c r="P80" s="118"/>
    </row>
    <row r="81" spans="1:16" s="97" customFormat="1" ht="13.8" x14ac:dyDescent="0.25">
      <c r="A81" s="113" t="s">
        <v>97</v>
      </c>
      <c r="B81" s="114" t="s">
        <v>262</v>
      </c>
      <c r="C81" s="119">
        <v>61</v>
      </c>
      <c r="D81" s="119">
        <v>61</v>
      </c>
      <c r="E81" s="119">
        <v>55</v>
      </c>
      <c r="F81" s="120">
        <v>1411.65</v>
      </c>
      <c r="G81" s="120">
        <v>1443.1201447270405</v>
      </c>
      <c r="H81" s="120">
        <v>2560.7096594356176</v>
      </c>
      <c r="I81" s="120">
        <v>653.15559053568791</v>
      </c>
      <c r="J81" s="121">
        <v>0.63201423282204161</v>
      </c>
      <c r="K81" s="121">
        <v>0.87132985691900644</v>
      </c>
      <c r="L81" s="120">
        <v>594.89727318936821</v>
      </c>
      <c r="M81" s="120">
        <v>1057.9278156000462</v>
      </c>
      <c r="N81" s="120">
        <v>60987</v>
      </c>
      <c r="O81" s="120">
        <v>148512</v>
      </c>
      <c r="P81" s="118" t="s">
        <v>263</v>
      </c>
    </row>
    <row r="82" spans="1:16" s="97" customFormat="1" ht="13.8" x14ac:dyDescent="0.25">
      <c r="A82" s="113" t="s">
        <v>84</v>
      </c>
      <c r="B82" s="114" t="s">
        <v>167</v>
      </c>
      <c r="C82" s="124">
        <v>63</v>
      </c>
      <c r="D82" s="124">
        <v>65</v>
      </c>
      <c r="E82" s="124">
        <v>64</v>
      </c>
      <c r="F82" s="125">
        <v>1136.3599999999999</v>
      </c>
      <c r="G82" s="125">
        <v>666.36336063087651</v>
      </c>
      <c r="H82" s="125">
        <v>3493.7176644493716</v>
      </c>
      <c r="I82" s="125">
        <v>752.40206947524018</v>
      </c>
      <c r="J82" s="126">
        <v>0.93206372459256548</v>
      </c>
      <c r="K82" s="126">
        <v>0.8402795980777632</v>
      </c>
      <c r="L82" s="125">
        <v>777.30968218773091</v>
      </c>
      <c r="M82" s="125">
        <v>-21.038712490761313</v>
      </c>
      <c r="N82" s="125">
        <v>6765</v>
      </c>
      <c r="O82" s="125">
        <v>7327</v>
      </c>
    </row>
    <row r="83" spans="1:16" s="108" customFormat="1" x14ac:dyDescent="0.25">
      <c r="A83" s="111"/>
      <c r="B83" s="112"/>
      <c r="C83" s="133" t="s">
        <v>168</v>
      </c>
      <c r="D83" s="133" t="s">
        <v>168</v>
      </c>
      <c r="E83" s="133" t="s">
        <v>168</v>
      </c>
      <c r="F83" s="133" t="s">
        <v>169</v>
      </c>
      <c r="G83" s="133" t="s">
        <v>169</v>
      </c>
      <c r="H83" s="133" t="s">
        <v>169</v>
      </c>
      <c r="I83" s="133" t="s">
        <v>169</v>
      </c>
      <c r="J83" s="133" t="s">
        <v>169</v>
      </c>
      <c r="K83" s="133" t="s">
        <v>169</v>
      </c>
      <c r="L83" s="133" t="s">
        <v>169</v>
      </c>
      <c r="M83" s="133" t="s">
        <v>169</v>
      </c>
      <c r="N83" s="133"/>
      <c r="O83" s="133"/>
      <c r="P83" s="134"/>
    </row>
    <row r="84" spans="1:16" s="97" customFormat="1" ht="13.8" hidden="1" x14ac:dyDescent="0.25">
      <c r="A84" s="113"/>
      <c r="B84" s="127" t="s">
        <v>170</v>
      </c>
      <c r="C84" s="128">
        <f>AVERAGE(C4:C82)</f>
        <v>63.579746835443039</v>
      </c>
      <c r="D84" s="128">
        <f t="shared" ref="D84:E84" si="0">AVERAGE(D4:D82)</f>
        <v>63.19367088607595</v>
      </c>
      <c r="E84" s="128">
        <f t="shared" si="0"/>
        <v>59.702531645569621</v>
      </c>
      <c r="F84" s="128">
        <f>MEDIAN(F4:F82)</f>
        <v>1282.77</v>
      </c>
      <c r="G84" s="128">
        <f t="shared" ref="G84:M84" si="1">MEDIAN(G4:G82)</f>
        <v>1186.9802938831301</v>
      </c>
      <c r="H84" s="128">
        <f t="shared" si="1"/>
        <v>2657.2534167627205</v>
      </c>
      <c r="I84" s="128">
        <f t="shared" si="1"/>
        <v>655.8989260349905</v>
      </c>
      <c r="J84" s="129">
        <f t="shared" si="1"/>
        <v>0.71880819366852888</v>
      </c>
      <c r="K84" s="129">
        <f t="shared" si="1"/>
        <v>0.8369394798050428</v>
      </c>
      <c r="L84" s="128">
        <f t="shared" si="1"/>
        <v>874.04162102957287</v>
      </c>
      <c r="M84" s="128">
        <f t="shared" si="1"/>
        <v>299.90352485385176</v>
      </c>
      <c r="N84" s="130">
        <f>SUM(N4:N82)</f>
        <v>2621005</v>
      </c>
      <c r="O84" s="130">
        <f>SUM(O4:O82)</f>
        <v>5467665</v>
      </c>
      <c r="P84" s="118"/>
    </row>
    <row r="85" spans="1:16" s="97" customFormat="1" ht="13.8" hidden="1" x14ac:dyDescent="0.25">
      <c r="A85" s="131" t="s">
        <v>89</v>
      </c>
      <c r="B85" s="132" t="s">
        <v>171</v>
      </c>
      <c r="C85" s="128">
        <f>AVERAGE(C7,C10,C12,C21,C25,C34,C38,C45,C46,C47,C52,C53,C55,C62,C67,C76,C80)</f>
        <v>68.252941176470586</v>
      </c>
      <c r="D85" s="128">
        <f>AVERAGE(D7,D10,D12,D21,D25,D34,D38,D45,D46,D47,D52,D53,D55,D62,D67,D76,D80)</f>
        <v>63.494117647058829</v>
      </c>
      <c r="E85" s="128">
        <f>AVERAGE(E7,E10,E12,E21,E25,E34,E38,E45,E46,E47,E52,E53,E55,E62,E67,E76,E80)</f>
        <v>61.652941176470584</v>
      </c>
      <c r="F85" s="128">
        <f t="shared" ref="F85:M85" si="2">MEDIAN(F7,F10,F12,F21,F25,F34,F38,F45,F46,F47,F52,F53,F55,F62,F67,F76,F80)</f>
        <v>1273.24</v>
      </c>
      <c r="G85" s="128">
        <f t="shared" si="2"/>
        <v>1273.7754569190602</v>
      </c>
      <c r="H85" s="128">
        <f t="shared" si="2"/>
        <v>2108.2274677511773</v>
      </c>
      <c r="I85" s="128">
        <f t="shared" si="2"/>
        <v>486.46329792324633</v>
      </c>
      <c r="J85" s="129">
        <f t="shared" si="2"/>
        <v>0.91924159774766845</v>
      </c>
      <c r="K85" s="129">
        <f t="shared" si="2"/>
        <v>0.95272455706633707</v>
      </c>
      <c r="L85" s="128">
        <f t="shared" si="2"/>
        <v>641.86736719674332</v>
      </c>
      <c r="M85" s="128">
        <f t="shared" si="2"/>
        <v>136.20605636845727</v>
      </c>
      <c r="N85" s="118"/>
      <c r="O85" s="118"/>
      <c r="P85" s="118"/>
    </row>
    <row r="86" spans="1:16" s="97" customFormat="1" ht="13.8" hidden="1" x14ac:dyDescent="0.25">
      <c r="A86" s="113" t="s">
        <v>97</v>
      </c>
      <c r="B86" s="114" t="s">
        <v>172</v>
      </c>
      <c r="C86" s="128">
        <f>AVERAGE(C13,C16,C17,C23,C29,C39,C43,C48,C56,C60,C77,C79,C81,C36)</f>
        <v>64.678571428571431</v>
      </c>
      <c r="D86" s="128">
        <f>AVERAGE(D13,D16,D17,D23,D29,D39,D43,D48,D56,D60,D77,D79,D81,D36)</f>
        <v>63.06428571428571</v>
      </c>
      <c r="E86" s="128">
        <f>AVERAGE(E13,E16,E17,E23,E29,E39,E43,E48,E56,E60,E77,E79,E81,E36)</f>
        <v>61.1</v>
      </c>
      <c r="F86" s="128">
        <f t="shared" ref="F86:M86" si="3">MEDIAN(F13,F16,F17,F23,F29,F39,F43,F48,F56,F60,F77,F79,F81,F36)</f>
        <v>1319.7149999999999</v>
      </c>
      <c r="G86" s="128">
        <f t="shared" si="3"/>
        <v>1208.8240169127625</v>
      </c>
      <c r="H86" s="128">
        <f t="shared" si="3"/>
        <v>2259.665001501553</v>
      </c>
      <c r="I86" s="128">
        <f t="shared" si="3"/>
        <v>588.76546015143776</v>
      </c>
      <c r="J86" s="129">
        <f t="shared" si="3"/>
        <v>0.62399726072640271</v>
      </c>
      <c r="K86" s="129">
        <f t="shared" si="3"/>
        <v>0.72045973020730858</v>
      </c>
      <c r="L86" s="128">
        <f t="shared" si="3"/>
        <v>852.6004061346805</v>
      </c>
      <c r="M86" s="128">
        <f t="shared" si="3"/>
        <v>554.45797687145466</v>
      </c>
      <c r="N86" s="118"/>
      <c r="O86" s="118"/>
      <c r="P86" s="118"/>
    </row>
    <row r="87" spans="1:16" s="97" customFormat="1" ht="13.8" hidden="1" x14ac:dyDescent="0.25">
      <c r="A87" s="113" t="s">
        <v>183</v>
      </c>
      <c r="B87" s="114" t="s">
        <v>173</v>
      </c>
      <c r="C87" s="128">
        <f>AVERAGE(C6,C28,C30,C31,C35,C40,C49,C70,C72,C73,C78)</f>
        <v>62.363636363636367</v>
      </c>
      <c r="D87" s="128">
        <f t="shared" ref="D87:E87" si="4">AVERAGE(D6,D28,D30,D31,D35,D40,D49,D70,D72,D73,D78)</f>
        <v>63.81818181818182</v>
      </c>
      <c r="E87" s="128">
        <f t="shared" si="4"/>
        <v>58</v>
      </c>
      <c r="F87" s="128">
        <f>MEDIAN(F6,F28,F30,F31,F35,F40,F49,F70,F72,F73,F78)</f>
        <v>1410.3</v>
      </c>
      <c r="G87" s="128">
        <f t="shared" ref="G87:M87" si="5">MEDIAN(G6,G28,G30,G31,G35,G40,G49,G70,G72,G73,G78)</f>
        <v>1188.9409738830957</v>
      </c>
      <c r="H87" s="128">
        <f t="shared" si="5"/>
        <v>2964.5296167247388</v>
      </c>
      <c r="I87" s="128">
        <f t="shared" si="5"/>
        <v>663.62755007322755</v>
      </c>
      <c r="J87" s="129">
        <f t="shared" si="5"/>
        <v>0.76772667414319307</v>
      </c>
      <c r="K87" s="129">
        <f t="shared" si="5"/>
        <v>0.97068621169548208</v>
      </c>
      <c r="L87" s="128">
        <f t="shared" si="5"/>
        <v>1186.7921114528676</v>
      </c>
      <c r="M87" s="128">
        <f t="shared" si="5"/>
        <v>301.19429376773826</v>
      </c>
      <c r="N87" s="118"/>
      <c r="O87" s="118"/>
      <c r="P87" s="118"/>
    </row>
    <row r="88" spans="1:16" s="97" customFormat="1" ht="13.8" hidden="1" x14ac:dyDescent="0.25">
      <c r="A88" s="113" t="s">
        <v>91</v>
      </c>
      <c r="B88" s="114" t="s">
        <v>174</v>
      </c>
      <c r="C88" s="128">
        <f>AVERAGE(C8,C9,C15,C19,C20,C22,C26,C42,C50,C51,C54,C58,C65,C66,C69,C74)</f>
        <v>60.1875</v>
      </c>
      <c r="D88" s="128">
        <f>AVERAGE(D8,D9,D15,D19,D20,D22,D26,D42,D50,D51,D54,D58,D65,D66,D69,D74)</f>
        <v>60.9375</v>
      </c>
      <c r="E88" s="128">
        <f>AVERAGE(E8,E9,E15,E19,E20,E22,E26,E42,E50,E51,E54,E58,E65,E66,E69,E74)</f>
        <v>57</v>
      </c>
      <c r="F88" s="128">
        <f t="shared" ref="F88:M88" si="6">MEDIAN(F8,F9,F15,F19,F20, F22,F26,F42,F50,F51,F54,F58,F65,F66,F69,F74)</f>
        <v>1285.2849999999999</v>
      </c>
      <c r="G88" s="128">
        <f t="shared" si="6"/>
        <v>1164.1123796869183</v>
      </c>
      <c r="H88" s="128">
        <f t="shared" si="6"/>
        <v>2705.8607074397441</v>
      </c>
      <c r="I88" s="128">
        <f t="shared" si="6"/>
        <v>700.64627623728575</v>
      </c>
      <c r="J88" s="129">
        <f t="shared" si="6"/>
        <v>0.66147242162666475</v>
      </c>
      <c r="K88" s="129">
        <f t="shared" si="6"/>
        <v>0.81189957952430514</v>
      </c>
      <c r="L88" s="128">
        <f t="shared" si="6"/>
        <v>940.18733519912735</v>
      </c>
      <c r="M88" s="128">
        <f t="shared" si="6"/>
        <v>358.38279867655058</v>
      </c>
      <c r="N88" s="118"/>
      <c r="O88" s="118"/>
      <c r="P88" s="118"/>
    </row>
    <row r="89" spans="1:16" s="97" customFormat="1" ht="13.8" hidden="1" x14ac:dyDescent="0.25">
      <c r="A89" s="113" t="s">
        <v>84</v>
      </c>
      <c r="B89" s="114" t="s">
        <v>175</v>
      </c>
      <c r="C89" s="128">
        <f>AVERAGE(C4,C5,C11,C14,C18,C24,C27,C32,C33,C37,C41,C44,C59,C57,C61,C63,C64,C68,C71,C75,C82)</f>
        <v>62.285714285714285</v>
      </c>
      <c r="D89" s="128">
        <f t="shared" ref="D89:E89" si="7">AVERAGE(D4,D5,D11,D14,D18,D24,D27,D32,D33,D37,D41,D44,D59,D57,D61,D63,D64,D68,D71,D75,D82)</f>
        <v>64.428571428571431</v>
      </c>
      <c r="E89" s="128">
        <f t="shared" si="7"/>
        <v>60.142857142857146</v>
      </c>
      <c r="F89" s="128">
        <f>MEDIAN(F4,F5,F11,F14,F18,F24,F27,F32,F33,F37,F41,F44,F59,F57,F61,F63,F64,F68,F71,F75,F82)</f>
        <v>1196.53</v>
      </c>
      <c r="G89" s="128">
        <f t="shared" ref="G89:M89" si="8">MEDIAN(G4,G5,G11,G14,G18,G24,G27,G32,G33,G37,G41,G44,G59,G57,G61,G63,G64,G68,G71,G75,G82)</f>
        <v>1167.3407482305358</v>
      </c>
      <c r="H89" s="128">
        <f t="shared" si="8"/>
        <v>3127.4547067021413</v>
      </c>
      <c r="I89" s="128">
        <f t="shared" si="8"/>
        <v>867.89998554704437</v>
      </c>
      <c r="J89" s="129">
        <f t="shared" si="8"/>
        <v>0.70798319327731096</v>
      </c>
      <c r="K89" s="129">
        <f t="shared" si="8"/>
        <v>0.8402795980777632</v>
      </c>
      <c r="L89" s="128">
        <f t="shared" si="8"/>
        <v>895.88640904360989</v>
      </c>
      <c r="M89" s="128">
        <f t="shared" si="8"/>
        <v>295.33083245622402</v>
      </c>
      <c r="N89" s="118"/>
      <c r="O89" s="118"/>
      <c r="P89" s="118"/>
    </row>
    <row r="90" spans="1:16" ht="13.8" x14ac:dyDescent="0.25">
      <c r="A90" s="131"/>
      <c r="B90" s="132" t="s">
        <v>170</v>
      </c>
      <c r="C90" s="128">
        <v>63.579746835443039</v>
      </c>
      <c r="D90" s="128">
        <v>63.19367088607595</v>
      </c>
      <c r="E90" s="128">
        <v>59.702531645569621</v>
      </c>
      <c r="F90" s="128">
        <v>1282.77</v>
      </c>
      <c r="G90" s="128">
        <v>1186.9802938831301</v>
      </c>
      <c r="H90" s="128">
        <v>2657.2534167627205</v>
      </c>
      <c r="I90" s="128">
        <v>655.8989260349905</v>
      </c>
      <c r="J90" s="129">
        <v>0.71880819366852888</v>
      </c>
      <c r="K90" s="129">
        <v>0.8369394798050428</v>
      </c>
      <c r="L90" s="128">
        <v>874.04162102957287</v>
      </c>
      <c r="M90" s="128">
        <v>299.90352485385176</v>
      </c>
      <c r="N90" s="130">
        <v>2621005</v>
      </c>
      <c r="O90" s="130">
        <v>5467665</v>
      </c>
    </row>
    <row r="91" spans="1:16" ht="13.8" x14ac:dyDescent="0.25">
      <c r="A91" s="131" t="s">
        <v>89</v>
      </c>
      <c r="B91" s="132" t="s">
        <v>171</v>
      </c>
      <c r="C91" s="128">
        <v>68.252941176470586</v>
      </c>
      <c r="D91" s="128">
        <v>63.494117647058829</v>
      </c>
      <c r="E91" s="128">
        <v>61.652941176470584</v>
      </c>
      <c r="F91" s="128">
        <v>1273.24</v>
      </c>
      <c r="G91" s="128">
        <v>1273.7754569190602</v>
      </c>
      <c r="H91" s="128">
        <v>2108.2274677511773</v>
      </c>
      <c r="I91" s="128">
        <v>486.46329792324633</v>
      </c>
      <c r="J91" s="129">
        <v>0.91924159774766845</v>
      </c>
      <c r="K91" s="129">
        <v>0.95272455706633707</v>
      </c>
      <c r="L91" s="128">
        <v>641.86736719674332</v>
      </c>
      <c r="M91" s="128">
        <v>136.20605636845727</v>
      </c>
    </row>
    <row r="92" spans="1:16" ht="13.8" x14ac:dyDescent="0.25">
      <c r="A92" s="131" t="s">
        <v>97</v>
      </c>
      <c r="B92" s="132" t="s">
        <v>172</v>
      </c>
      <c r="C92" s="128">
        <v>64.678571428571431</v>
      </c>
      <c r="D92" s="128">
        <v>63.06428571428571</v>
      </c>
      <c r="E92" s="128">
        <v>61.1</v>
      </c>
      <c r="F92" s="128">
        <v>1319.7149999999999</v>
      </c>
      <c r="G92" s="128">
        <v>1208.8240169127625</v>
      </c>
      <c r="H92" s="128">
        <v>2259.665001501553</v>
      </c>
      <c r="I92" s="128">
        <v>588.76546015143776</v>
      </c>
      <c r="J92" s="129">
        <v>0.62399726072640271</v>
      </c>
      <c r="K92" s="129">
        <v>0.72045973020730858</v>
      </c>
      <c r="L92" s="128">
        <v>852.6004061346805</v>
      </c>
      <c r="M92" s="128">
        <v>554.45797687145466</v>
      </c>
    </row>
    <row r="93" spans="1:16" ht="13.8" x14ac:dyDescent="0.25">
      <c r="A93" s="131" t="s">
        <v>183</v>
      </c>
      <c r="B93" s="132" t="s">
        <v>173</v>
      </c>
      <c r="C93" s="128">
        <v>62.363636363636367</v>
      </c>
      <c r="D93" s="128">
        <v>63.81818181818182</v>
      </c>
      <c r="E93" s="128">
        <v>58</v>
      </c>
      <c r="F93" s="128">
        <v>1410.3</v>
      </c>
      <c r="G93" s="128">
        <v>1188.9409738830957</v>
      </c>
      <c r="H93" s="128">
        <v>2964.5296167247388</v>
      </c>
      <c r="I93" s="128">
        <v>663.62755007322755</v>
      </c>
      <c r="J93" s="129">
        <v>0.76772667414319307</v>
      </c>
      <c r="K93" s="129">
        <v>0.97068621169548208</v>
      </c>
      <c r="L93" s="128">
        <v>1186.7921114528676</v>
      </c>
      <c r="M93" s="128">
        <v>301.19429376773826</v>
      </c>
    </row>
    <row r="94" spans="1:16" ht="13.8" x14ac:dyDescent="0.25">
      <c r="A94" s="131" t="s">
        <v>91</v>
      </c>
      <c r="B94" s="132" t="s">
        <v>174</v>
      </c>
      <c r="C94" s="128">
        <v>60.1875</v>
      </c>
      <c r="D94" s="128">
        <v>60.9375</v>
      </c>
      <c r="E94" s="128">
        <v>57</v>
      </c>
      <c r="F94" s="128">
        <v>1285.2849999999999</v>
      </c>
      <c r="G94" s="128">
        <v>1164.1123796869183</v>
      </c>
      <c r="H94" s="128">
        <v>2705.8607074397441</v>
      </c>
      <c r="I94" s="128">
        <v>700.64627623728575</v>
      </c>
      <c r="J94" s="129">
        <v>0.66147242162666475</v>
      </c>
      <c r="K94" s="129">
        <v>0.81189957952430514</v>
      </c>
      <c r="L94" s="128">
        <v>940.18733519912735</v>
      </c>
      <c r="M94" s="128">
        <v>358.38279867655058</v>
      </c>
    </row>
    <row r="95" spans="1:16" ht="13.8" x14ac:dyDescent="0.25">
      <c r="A95" s="131" t="s">
        <v>84</v>
      </c>
      <c r="B95" s="132" t="s">
        <v>175</v>
      </c>
      <c r="C95" s="128">
        <v>62.285714285714285</v>
      </c>
      <c r="D95" s="128">
        <v>64.428571428571431</v>
      </c>
      <c r="E95" s="128">
        <v>60.142857142857146</v>
      </c>
      <c r="F95" s="128">
        <v>1196.53</v>
      </c>
      <c r="G95" s="128">
        <v>1167.3407482305358</v>
      </c>
      <c r="H95" s="128">
        <v>3127.4547067021413</v>
      </c>
      <c r="I95" s="128">
        <v>867.89998554704437</v>
      </c>
      <c r="J95" s="129">
        <v>0.70798319327731096</v>
      </c>
      <c r="K95" s="129">
        <v>0.8402795980777632</v>
      </c>
      <c r="L95" s="128">
        <v>895.88640904360989</v>
      </c>
      <c r="M95" s="128">
        <v>295.33083245622402</v>
      </c>
    </row>
  </sheetData>
  <printOptions headings="1"/>
  <pageMargins left="0.70866141732283472" right="0.70866141732283472" top="0.74803149606299213" bottom="0.74803149606299213" header="0.31496062992125984" footer="0.31496062992125984"/>
  <pageSetup paperSize="8"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zoomScale="65" zoomScaleNormal="65" workbookViewId="0"/>
  </sheetViews>
  <sheetFormatPr defaultColWidth="13.5546875" defaultRowHeight="15.6" x14ac:dyDescent="0.25"/>
  <cols>
    <col min="1" max="1" width="10.109375" style="15" customWidth="1"/>
    <col min="2" max="2" width="22.109375" style="14" customWidth="1"/>
    <col min="3" max="3" width="17" style="1" customWidth="1"/>
    <col min="4" max="4" width="19.88671875" style="1" customWidth="1"/>
    <col min="5" max="5" width="16.6640625" style="1" customWidth="1"/>
    <col min="6" max="6" width="16.109375" style="1" customWidth="1"/>
    <col min="7" max="7" width="15.33203125" style="1" customWidth="1"/>
    <col min="8" max="8" width="16.5546875" style="1" customWidth="1"/>
    <col min="9" max="9" width="17.33203125" style="1" customWidth="1"/>
    <col min="10" max="10" width="9.109375" style="1" customWidth="1"/>
    <col min="11" max="11" width="18.109375" style="1" customWidth="1"/>
    <col min="12" max="12" width="14.88671875" style="1" customWidth="1"/>
    <col min="13" max="13" width="14.6640625" style="1" customWidth="1"/>
    <col min="14" max="15" width="14.88671875" style="1" customWidth="1"/>
    <col min="16" max="16" width="1" style="1" customWidth="1"/>
    <col min="17" max="17" width="248.33203125" style="10" customWidth="1"/>
    <col min="18" max="18" width="17" style="1" customWidth="1"/>
    <col min="19" max="16384" width="13.5546875" style="1"/>
  </cols>
  <sheetData>
    <row r="1" spans="1:17" ht="34.799999999999997" x14ac:dyDescent="0.25">
      <c r="A1" s="47" t="s">
        <v>264</v>
      </c>
      <c r="B1" s="47"/>
      <c r="C1" s="47"/>
      <c r="D1" s="47"/>
      <c r="E1" s="47"/>
      <c r="F1" s="47"/>
      <c r="G1" s="47"/>
      <c r="H1" s="47"/>
      <c r="I1" s="47"/>
      <c r="J1" s="47"/>
      <c r="K1" s="47"/>
      <c r="L1" s="47"/>
      <c r="M1" s="47"/>
      <c r="N1" s="47"/>
      <c r="O1" s="47"/>
      <c r="P1" s="47"/>
      <c r="Q1" s="47"/>
    </row>
    <row r="2" spans="1:17" s="8" customFormat="1" ht="20.399999999999999" x14ac:dyDescent="0.2">
      <c r="A2" s="16"/>
      <c r="B2" s="17"/>
      <c r="C2" s="18" t="s">
        <v>54</v>
      </c>
      <c r="D2" s="18" t="s">
        <v>55</v>
      </c>
      <c r="E2" s="18" t="s">
        <v>56</v>
      </c>
      <c r="F2" s="18" t="s">
        <v>57</v>
      </c>
      <c r="G2" s="18" t="s">
        <v>58</v>
      </c>
      <c r="H2" s="18" t="s">
        <v>59</v>
      </c>
      <c r="I2" s="18" t="s">
        <v>60</v>
      </c>
      <c r="J2" s="18" t="s">
        <v>61</v>
      </c>
      <c r="K2" s="18" t="s">
        <v>62</v>
      </c>
      <c r="L2" s="18" t="s">
        <v>63</v>
      </c>
      <c r="M2" s="18" t="s">
        <v>64</v>
      </c>
      <c r="N2" s="18" t="s">
        <v>65</v>
      </c>
      <c r="O2" s="18" t="s">
        <v>66</v>
      </c>
      <c r="P2" s="18"/>
      <c r="Q2" s="18" t="s">
        <v>67</v>
      </c>
    </row>
    <row r="3" spans="1:17" ht="69" x14ac:dyDescent="0.25">
      <c r="A3" s="45" t="s">
        <v>68</v>
      </c>
      <c r="B3" s="45" t="s">
        <v>69</v>
      </c>
      <c r="C3" s="46" t="s">
        <v>70</v>
      </c>
      <c r="D3" s="46" t="s">
        <v>71</v>
      </c>
      <c r="E3" s="46" t="s">
        <v>72</v>
      </c>
      <c r="F3" s="46" t="s">
        <v>73</v>
      </c>
      <c r="G3" s="46" t="s">
        <v>74</v>
      </c>
      <c r="H3" s="46" t="s">
        <v>75</v>
      </c>
      <c r="I3" s="46" t="s">
        <v>76</v>
      </c>
      <c r="J3" s="46" t="s">
        <v>77</v>
      </c>
      <c r="K3" s="46" t="s">
        <v>78</v>
      </c>
      <c r="L3" s="46" t="s">
        <v>79</v>
      </c>
      <c r="M3" s="46" t="s">
        <v>80</v>
      </c>
      <c r="N3" s="51" t="s">
        <v>265</v>
      </c>
      <c r="O3" s="51" t="s">
        <v>266</v>
      </c>
      <c r="P3" s="46"/>
      <c r="Q3" s="46" t="s">
        <v>83</v>
      </c>
    </row>
    <row r="4" spans="1:17" s="97" customFormat="1" ht="13.8" x14ac:dyDescent="0.25">
      <c r="A4" s="19" t="s">
        <v>84</v>
      </c>
      <c r="B4" s="91" t="s">
        <v>85</v>
      </c>
      <c r="C4" s="98">
        <v>64</v>
      </c>
      <c r="D4" s="98">
        <v>64</v>
      </c>
      <c r="E4" s="98">
        <v>60</v>
      </c>
      <c r="F4" s="99">
        <v>1257.7875889134168</v>
      </c>
      <c r="G4" s="99">
        <v>1203.6892293262467</v>
      </c>
      <c r="H4" s="99">
        <v>2666.1761098847192</v>
      </c>
      <c r="I4" s="99">
        <v>720.13735589894532</v>
      </c>
      <c r="J4" s="100">
        <v>0.86961920529801329</v>
      </c>
      <c r="K4" s="100">
        <v>1.0383977900552486</v>
      </c>
      <c r="L4" s="99">
        <v>845.22933529556042</v>
      </c>
      <c r="M4" s="99">
        <v>145.98051263183737</v>
      </c>
      <c r="N4" s="99">
        <v>8154</v>
      </c>
      <c r="O4" s="99">
        <v>13191</v>
      </c>
      <c r="Q4" s="97" t="s">
        <v>267</v>
      </c>
    </row>
    <row r="5" spans="1:17" s="97" customFormat="1" ht="13.8" x14ac:dyDescent="0.25">
      <c r="A5" s="19" t="s">
        <v>84</v>
      </c>
      <c r="B5" s="91" t="s">
        <v>86</v>
      </c>
      <c r="C5" s="101">
        <v>68</v>
      </c>
      <c r="D5" s="101">
        <v>70</v>
      </c>
      <c r="E5" s="101">
        <v>67</v>
      </c>
      <c r="F5" s="102">
        <v>1507.5781659388647</v>
      </c>
      <c r="G5" s="102">
        <v>1108.5487060803703</v>
      </c>
      <c r="H5" s="102">
        <v>2953.2751091703058</v>
      </c>
      <c r="I5" s="102">
        <v>810.91703056768563</v>
      </c>
      <c r="J5" s="103">
        <v>0.60147163541419413</v>
      </c>
      <c r="K5" s="103">
        <v>0.75435259692757861</v>
      </c>
      <c r="L5" s="102">
        <v>508.44250363901017</v>
      </c>
      <c r="M5" s="102">
        <v>-43.522561863173216</v>
      </c>
      <c r="N5" s="102">
        <v>6890</v>
      </c>
      <c r="O5" s="102">
        <v>11913</v>
      </c>
    </row>
    <row r="6" spans="1:17" s="97" customFormat="1" ht="13.8" x14ac:dyDescent="0.25">
      <c r="A6" s="19" t="s">
        <v>87</v>
      </c>
      <c r="B6" s="91" t="s">
        <v>88</v>
      </c>
      <c r="C6" s="101">
        <v>64</v>
      </c>
      <c r="D6" s="101">
        <v>66</v>
      </c>
      <c r="E6" s="101">
        <v>62</v>
      </c>
      <c r="F6" s="102">
        <v>1410.3020739404869</v>
      </c>
      <c r="G6" s="102">
        <v>1060.8650286935135</v>
      </c>
      <c r="H6" s="102">
        <v>2392.0198376916142</v>
      </c>
      <c r="I6" s="102">
        <v>895.89720468890891</v>
      </c>
      <c r="J6" s="103">
        <v>1.0319324950363997</v>
      </c>
      <c r="K6" s="103">
        <v>1.0241016515250851</v>
      </c>
      <c r="L6" s="102">
        <v>697.13706041478815</v>
      </c>
      <c r="M6" s="102">
        <v>563.92751713255154</v>
      </c>
      <c r="N6" s="102">
        <v>44360</v>
      </c>
      <c r="O6" s="102">
        <v>94088</v>
      </c>
    </row>
    <row r="7" spans="1:17" s="97" customFormat="1" ht="13.8" x14ac:dyDescent="0.25">
      <c r="A7" s="19" t="s">
        <v>89</v>
      </c>
      <c r="B7" s="91" t="s">
        <v>90</v>
      </c>
      <c r="C7" s="101">
        <v>69</v>
      </c>
      <c r="D7" s="101">
        <v>63</v>
      </c>
      <c r="E7" s="101">
        <v>63</v>
      </c>
      <c r="F7" s="102">
        <v>1151.9794649027544</v>
      </c>
      <c r="G7" s="102">
        <v>1090.9109956419711</v>
      </c>
      <c r="H7" s="102">
        <v>1877.0613067430149</v>
      </c>
      <c r="I7" s="102">
        <v>268.55563234277815</v>
      </c>
      <c r="J7" s="103">
        <v>0.42907004922772696</v>
      </c>
      <c r="K7" s="103">
        <v>0.78161785972760123</v>
      </c>
      <c r="L7" s="102">
        <v>1075.4778951525323</v>
      </c>
      <c r="M7" s="102">
        <v>183.49511521374288</v>
      </c>
      <c r="N7" s="102">
        <v>50645</v>
      </c>
      <c r="O7" s="102">
        <v>123521</v>
      </c>
    </row>
    <row r="8" spans="1:17" s="97" customFormat="1" ht="13.8" x14ac:dyDescent="0.25">
      <c r="A8" s="19" t="s">
        <v>91</v>
      </c>
      <c r="B8" s="91" t="s">
        <v>92</v>
      </c>
      <c r="C8" s="101">
        <v>59</v>
      </c>
      <c r="D8" s="101">
        <v>55</v>
      </c>
      <c r="E8" s="101">
        <v>54</v>
      </c>
      <c r="F8" s="102">
        <v>1150.9942871885596</v>
      </c>
      <c r="G8" s="102">
        <v>1076.853188054883</v>
      </c>
      <c r="H8" s="102">
        <v>1745.9457467197406</v>
      </c>
      <c r="I8" s="102">
        <v>642.19371959310035</v>
      </c>
      <c r="J8" s="103">
        <v>0.52280587980977089</v>
      </c>
      <c r="K8" s="103">
        <v>1.2112818849978384</v>
      </c>
      <c r="L8" s="102">
        <v>502.6905499041722</v>
      </c>
      <c r="M8" s="102">
        <v>443.24045407636737</v>
      </c>
      <c r="N8" s="102">
        <v>27716</v>
      </c>
      <c r="O8" s="102">
        <v>29584</v>
      </c>
    </row>
    <row r="9" spans="1:17" s="97" customFormat="1" ht="13.8" x14ac:dyDescent="0.25">
      <c r="A9" s="19" t="s">
        <v>91</v>
      </c>
      <c r="B9" s="91" t="s">
        <v>93</v>
      </c>
      <c r="C9" s="101">
        <v>55</v>
      </c>
      <c r="D9" s="101">
        <v>57</v>
      </c>
      <c r="E9" s="101">
        <v>48</v>
      </c>
      <c r="F9" s="102">
        <v>1360.2026931919486</v>
      </c>
      <c r="G9" s="102">
        <v>1137.4550174031031</v>
      </c>
      <c r="H9" s="102">
        <v>3062.2624689156851</v>
      </c>
      <c r="I9" s="102">
        <v>697.36780368789005</v>
      </c>
      <c r="J9" s="103">
        <v>0.72506887052341595</v>
      </c>
      <c r="K9" s="103">
        <v>0.82418358340688436</v>
      </c>
      <c r="L9" s="102">
        <v>1194.4353211654859</v>
      </c>
      <c r="M9" s="102">
        <v>-61.366141322197578</v>
      </c>
      <c r="N9" s="102">
        <v>21313</v>
      </c>
      <c r="O9" s="102">
        <v>41335</v>
      </c>
      <c r="Q9" s="97" t="s">
        <v>268</v>
      </c>
    </row>
    <row r="10" spans="1:17" s="97" customFormat="1" ht="13.8" x14ac:dyDescent="0.25">
      <c r="A10" s="19" t="s">
        <v>89</v>
      </c>
      <c r="B10" s="91" t="s">
        <v>94</v>
      </c>
      <c r="C10" s="101">
        <v>64</v>
      </c>
      <c r="D10" s="101">
        <v>56</v>
      </c>
      <c r="E10" s="101">
        <v>57</v>
      </c>
      <c r="F10" s="102">
        <v>1417.2507269949233</v>
      </c>
      <c r="G10" s="102">
        <v>1417.525454593439</v>
      </c>
      <c r="H10" s="102">
        <v>1937.6016560697915</v>
      </c>
      <c r="I10" s="102">
        <v>512.98733303760662</v>
      </c>
      <c r="J10" s="103">
        <v>1.0566962917560527</v>
      </c>
      <c r="K10" s="103">
        <v>1.0768957935646317</v>
      </c>
      <c r="L10" s="102">
        <v>762.62999654985458</v>
      </c>
      <c r="M10" s="102">
        <v>179.56931194243194</v>
      </c>
      <c r="N10" s="102">
        <v>40737</v>
      </c>
      <c r="O10" s="102">
        <v>96329</v>
      </c>
    </row>
    <row r="11" spans="1:17" s="97" customFormat="1" ht="13.8" x14ac:dyDescent="0.25">
      <c r="A11" s="19" t="s">
        <v>84</v>
      </c>
      <c r="B11" s="91" t="s">
        <v>95</v>
      </c>
      <c r="C11" s="101">
        <v>60</v>
      </c>
      <c r="D11" s="101">
        <v>59</v>
      </c>
      <c r="E11" s="101">
        <v>56</v>
      </c>
      <c r="F11" s="102">
        <v>1496.3608006238628</v>
      </c>
      <c r="G11" s="102">
        <v>1579.2670157068062</v>
      </c>
      <c r="H11" s="102">
        <v>2926.0462698206393</v>
      </c>
      <c r="I11" s="102">
        <v>464.64777748895244</v>
      </c>
      <c r="J11" s="103">
        <v>0.61090909090909096</v>
      </c>
      <c r="K11" s="103">
        <v>0.68916201117318432</v>
      </c>
      <c r="L11" s="102">
        <v>1676.1112555237848</v>
      </c>
      <c r="M11" s="102">
        <v>132.27969846633741</v>
      </c>
      <c r="N11" s="102">
        <v>7694</v>
      </c>
      <c r="O11" s="102">
        <v>14208</v>
      </c>
    </row>
    <row r="12" spans="1:17" s="97" customFormat="1" ht="13.8" x14ac:dyDescent="0.25">
      <c r="A12" s="19" t="s">
        <v>89</v>
      </c>
      <c r="B12" s="91" t="s">
        <v>96</v>
      </c>
      <c r="C12" s="101">
        <v>69</v>
      </c>
      <c r="D12" s="101">
        <v>62</v>
      </c>
      <c r="E12" s="101">
        <v>63</v>
      </c>
      <c r="F12" s="102">
        <v>1587.5275716863846</v>
      </c>
      <c r="G12" s="102">
        <v>1582.4896920892052</v>
      </c>
      <c r="H12" s="102">
        <v>2014.0937867025696</v>
      </c>
      <c r="I12" s="102">
        <v>592.14182589017162</v>
      </c>
      <c r="J12" s="103">
        <v>0.9378796184831929</v>
      </c>
      <c r="K12" s="103">
        <v>0.87120251472699373</v>
      </c>
      <c r="L12" s="102">
        <v>529.6055458477756</v>
      </c>
      <c r="M12" s="102">
        <v>233.38260692085126</v>
      </c>
      <c r="N12" s="102">
        <v>70177</v>
      </c>
      <c r="O12" s="102">
        <v>168090</v>
      </c>
    </row>
    <row r="13" spans="1:17" s="97" customFormat="1" ht="13.8" x14ac:dyDescent="0.25">
      <c r="A13" s="19" t="s">
        <v>97</v>
      </c>
      <c r="B13" s="91" t="s">
        <v>98</v>
      </c>
      <c r="C13" s="101">
        <v>57</v>
      </c>
      <c r="D13" s="101">
        <v>56</v>
      </c>
      <c r="E13" s="101">
        <v>56</v>
      </c>
      <c r="F13" s="102">
        <v>1282.7710352004726</v>
      </c>
      <c r="G13" s="102">
        <v>1122.0683672813725</v>
      </c>
      <c r="H13" s="102">
        <v>1872.3754342047901</v>
      </c>
      <c r="I13" s="102">
        <v>527.02265599729981</v>
      </c>
      <c r="J13" s="103">
        <v>0.72997070946434905</v>
      </c>
      <c r="K13" s="103">
        <v>0.86591051058651325</v>
      </c>
      <c r="L13" s="102">
        <v>711.1254869422138</v>
      </c>
      <c r="M13" s="102">
        <v>288.33532858930909</v>
      </c>
      <c r="N13" s="102">
        <v>72369</v>
      </c>
      <c r="O13" s="102">
        <v>185890</v>
      </c>
    </row>
    <row r="14" spans="1:17" s="97" customFormat="1" ht="13.8" x14ac:dyDescent="0.25">
      <c r="A14" s="19" t="s">
        <v>84</v>
      </c>
      <c r="B14" s="91" t="s">
        <v>99</v>
      </c>
      <c r="C14" s="101">
        <v>69</v>
      </c>
      <c r="D14" s="101">
        <v>71</v>
      </c>
      <c r="E14" s="101">
        <v>68</v>
      </c>
      <c r="F14" s="102">
        <v>1350.1287830006438</v>
      </c>
      <c r="G14" s="102">
        <v>862.52616887648287</v>
      </c>
      <c r="H14" s="102">
        <v>3679.8132646490662</v>
      </c>
      <c r="I14" s="102">
        <v>1069.542820347714</v>
      </c>
      <c r="J14" s="103">
        <v>0.74091664687722636</v>
      </c>
      <c r="K14" s="103">
        <v>0.86758101711372737</v>
      </c>
      <c r="L14" s="102">
        <v>819.70379909851897</v>
      </c>
      <c r="M14" s="102">
        <v>-682.32097070186751</v>
      </c>
      <c r="N14" s="102">
        <v>6212</v>
      </c>
      <c r="O14" s="102">
        <v>7078</v>
      </c>
    </row>
    <row r="15" spans="1:17" s="97" customFormat="1" ht="13.8" x14ac:dyDescent="0.25">
      <c r="A15" s="19" t="s">
        <v>91</v>
      </c>
      <c r="B15" s="91" t="s">
        <v>100</v>
      </c>
      <c r="C15" s="101">
        <v>59</v>
      </c>
      <c r="D15" s="101">
        <v>56</v>
      </c>
      <c r="E15" s="101">
        <v>56</v>
      </c>
      <c r="F15" s="102">
        <v>1254.6649277688603</v>
      </c>
      <c r="G15" s="102">
        <v>1082.8082191780823</v>
      </c>
      <c r="H15" s="102">
        <v>3051.8009936797753</v>
      </c>
      <c r="I15" s="102">
        <v>596.26805778491166</v>
      </c>
      <c r="J15" s="103">
        <v>0.58447787916812699</v>
      </c>
      <c r="K15" s="103">
        <v>0.69764911505110383</v>
      </c>
      <c r="L15" s="102">
        <v>864.46629213483141</v>
      </c>
      <c r="M15" s="102">
        <v>-36.602512038523251</v>
      </c>
      <c r="N15" s="102">
        <v>19936</v>
      </c>
      <c r="O15" s="102">
        <v>38790</v>
      </c>
    </row>
    <row r="16" spans="1:17" s="97" customFormat="1" ht="13.8" x14ac:dyDescent="0.25">
      <c r="A16" s="19" t="s">
        <v>97</v>
      </c>
      <c r="B16" s="91" t="s">
        <v>101</v>
      </c>
      <c r="C16" s="101">
        <v>64</v>
      </c>
      <c r="D16" s="101">
        <v>64</v>
      </c>
      <c r="E16" s="101">
        <v>61</v>
      </c>
      <c r="F16" s="102">
        <v>1490.8886483365809</v>
      </c>
      <c r="G16" s="102">
        <v>1290.590704524998</v>
      </c>
      <c r="H16" s="102">
        <v>2662.7697192754563</v>
      </c>
      <c r="I16" s="102">
        <v>939.7416468211012</v>
      </c>
      <c r="J16" s="103">
        <v>0.49489454272101185</v>
      </c>
      <c r="K16" s="103">
        <v>0.67110420254020597</v>
      </c>
      <c r="L16" s="102">
        <v>1952.5149743811792</v>
      </c>
      <c r="M16" s="102">
        <v>955.58201630944654</v>
      </c>
      <c r="N16" s="102">
        <v>29539</v>
      </c>
      <c r="O16" s="102">
        <v>68641</v>
      </c>
    </row>
    <row r="17" spans="1:17" s="97" customFormat="1" ht="13.8" x14ac:dyDescent="0.25">
      <c r="A17" s="19" t="s">
        <v>97</v>
      </c>
      <c r="B17" s="91" t="s">
        <v>102</v>
      </c>
      <c r="C17" s="101">
        <v>64</v>
      </c>
      <c r="D17" s="101">
        <v>60</v>
      </c>
      <c r="E17" s="101">
        <v>58</v>
      </c>
      <c r="F17" s="102">
        <v>1219.9584922471777</v>
      </c>
      <c r="G17" s="102">
        <v>1127.5440976933514</v>
      </c>
      <c r="H17" s="102">
        <v>1896.2197520400734</v>
      </c>
      <c r="I17" s="102">
        <v>729.61598809096938</v>
      </c>
      <c r="J17" s="103">
        <v>0.47991644626975349</v>
      </c>
      <c r="K17" s="103">
        <v>0.60165225634788633</v>
      </c>
      <c r="L17" s="102">
        <v>843.43319098999245</v>
      </c>
      <c r="M17" s="102">
        <v>3041.8337299388249</v>
      </c>
      <c r="N17" s="102">
        <v>92031</v>
      </c>
      <c r="O17" s="102">
        <v>247357</v>
      </c>
      <c r="Q17" s="97" t="s">
        <v>269</v>
      </c>
    </row>
    <row r="18" spans="1:17" s="97" customFormat="1" ht="13.8" x14ac:dyDescent="0.25">
      <c r="A18" s="19" t="s">
        <v>84</v>
      </c>
      <c r="B18" s="91" t="s">
        <v>103</v>
      </c>
      <c r="C18" s="101">
        <v>70</v>
      </c>
      <c r="D18" s="101">
        <v>71</v>
      </c>
      <c r="E18" s="101">
        <v>65</v>
      </c>
      <c r="F18" s="102">
        <v>1059.8573611818645</v>
      </c>
      <c r="G18" s="102">
        <v>1028.3270978086584</v>
      </c>
      <c r="H18" s="102">
        <v>2565.2063168619461</v>
      </c>
      <c r="I18" s="102">
        <v>851.75751400916965</v>
      </c>
      <c r="J18" s="103">
        <v>0.49057114041793271</v>
      </c>
      <c r="K18" s="103">
        <v>0.63910218914323791</v>
      </c>
      <c r="L18" s="102">
        <v>1519.9949057564952</v>
      </c>
      <c r="M18" s="102">
        <v>71.454280438105044</v>
      </c>
      <c r="N18" s="102">
        <v>7905</v>
      </c>
      <c r="O18" s="102">
        <v>12899</v>
      </c>
    </row>
    <row r="19" spans="1:17" s="97" customFormat="1" ht="13.8" x14ac:dyDescent="0.25">
      <c r="A19" s="19" t="s">
        <v>91</v>
      </c>
      <c r="B19" s="91" t="s">
        <v>104</v>
      </c>
      <c r="C19" s="101">
        <v>55</v>
      </c>
      <c r="D19" s="101">
        <v>56</v>
      </c>
      <c r="E19" s="101">
        <v>52</v>
      </c>
      <c r="F19" s="102">
        <v>1301.7085706348105</v>
      </c>
      <c r="G19" s="102">
        <v>1060.7019562715766</v>
      </c>
      <c r="H19" s="102">
        <v>2538.6164745103488</v>
      </c>
      <c r="I19" s="102">
        <v>895.40213918599807</v>
      </c>
      <c r="J19" s="103">
        <v>0.94748567791215788</v>
      </c>
      <c r="K19" s="103">
        <v>0.98446413399684429</v>
      </c>
      <c r="L19" s="102">
        <v>887.90109737463536</v>
      </c>
      <c r="M19" s="102">
        <v>178.84714543686621</v>
      </c>
      <c r="N19" s="102">
        <v>14398</v>
      </c>
      <c r="O19" s="102">
        <v>21817</v>
      </c>
      <c r="Q19" s="97" t="s">
        <v>270</v>
      </c>
    </row>
    <row r="20" spans="1:17" s="97" customFormat="1" ht="13.8" x14ac:dyDescent="0.25">
      <c r="A20" s="19" t="s">
        <v>91</v>
      </c>
      <c r="B20" s="91" t="s">
        <v>105</v>
      </c>
      <c r="C20" s="101">
        <v>67</v>
      </c>
      <c r="D20" s="101">
        <v>64</v>
      </c>
      <c r="E20" s="101">
        <v>65</v>
      </c>
      <c r="F20" s="102">
        <v>1527.9101790064612</v>
      </c>
      <c r="G20" s="102">
        <v>829.22233641658102</v>
      </c>
      <c r="H20" s="102">
        <v>3416.5872259294565</v>
      </c>
      <c r="I20" s="102">
        <v>1112.276241923525</v>
      </c>
      <c r="J20" s="103">
        <v>1.0325781688822318</v>
      </c>
      <c r="K20" s="103">
        <v>1.0173341303048415</v>
      </c>
      <c r="L20" s="102">
        <v>1031.2466899692829</v>
      </c>
      <c r="M20" s="102">
        <v>251.10830632348242</v>
      </c>
      <c r="N20" s="102">
        <v>9441</v>
      </c>
      <c r="O20" s="102">
        <v>17500</v>
      </c>
    </row>
    <row r="21" spans="1:17" s="97" customFormat="1" ht="13.8" x14ac:dyDescent="0.25">
      <c r="A21" s="19" t="s">
        <v>89</v>
      </c>
      <c r="B21" s="91" t="s">
        <v>106</v>
      </c>
      <c r="C21" s="101">
        <v>66</v>
      </c>
      <c r="D21" s="101">
        <v>65</v>
      </c>
      <c r="E21" s="101">
        <v>65</v>
      </c>
      <c r="F21" s="102">
        <v>1273.244712552955</v>
      </c>
      <c r="G21" s="102">
        <v>1089.1059170977212</v>
      </c>
      <c r="H21" s="102">
        <v>1827.9868088465066</v>
      </c>
      <c r="I21" s="102">
        <v>344.98107311415731</v>
      </c>
      <c r="J21" s="103">
        <v>0.65109769964138897</v>
      </c>
      <c r="K21" s="103">
        <v>0.74658535035893525</v>
      </c>
      <c r="L21" s="102">
        <v>465.10204410367101</v>
      </c>
      <c r="M21" s="102">
        <v>165.14815998453676</v>
      </c>
      <c r="N21" s="102">
        <v>62081</v>
      </c>
      <c r="O21" s="102">
        <v>139608</v>
      </c>
      <c r="Q21" s="97" t="s">
        <v>271</v>
      </c>
    </row>
    <row r="22" spans="1:17" s="97" customFormat="1" ht="13.8" x14ac:dyDescent="0.25">
      <c r="A22" s="19" t="s">
        <v>91</v>
      </c>
      <c r="B22" s="91" t="s">
        <v>107</v>
      </c>
      <c r="C22" s="101">
        <v>59</v>
      </c>
      <c r="D22" s="101">
        <v>60</v>
      </c>
      <c r="E22" s="101">
        <v>49</v>
      </c>
      <c r="F22" s="102">
        <v>1167.0729613733906</v>
      </c>
      <c r="G22" s="102">
        <v>1055.8344557365006</v>
      </c>
      <c r="H22" s="102">
        <v>2147.9828326180259</v>
      </c>
      <c r="I22" s="102">
        <v>865.78540772532187</v>
      </c>
      <c r="J22" s="103">
        <v>1.0363340001347701</v>
      </c>
      <c r="K22" s="103">
        <v>1.0196813309491977</v>
      </c>
      <c r="L22" s="102">
        <v>592.61802575107299</v>
      </c>
      <c r="M22" s="102">
        <v>665.31998866952779</v>
      </c>
      <c r="N22" s="102">
        <v>29125</v>
      </c>
      <c r="O22" s="102">
        <v>43615</v>
      </c>
      <c r="Q22" s="97" t="s">
        <v>272</v>
      </c>
    </row>
    <row r="23" spans="1:17" s="97" customFormat="1" ht="13.8" x14ac:dyDescent="0.25">
      <c r="A23" s="19" t="s">
        <v>97</v>
      </c>
      <c r="B23" s="91" t="s">
        <v>108</v>
      </c>
      <c r="C23" s="101">
        <v>66</v>
      </c>
      <c r="D23" s="101">
        <v>65</v>
      </c>
      <c r="E23" s="101">
        <v>63</v>
      </c>
      <c r="F23" s="102">
        <v>1232.2180176685299</v>
      </c>
      <c r="G23" s="102">
        <v>1144.288321676928</v>
      </c>
      <c r="H23" s="102">
        <v>1949.2691012325652</v>
      </c>
      <c r="I23" s="102">
        <v>564.08809578388673</v>
      </c>
      <c r="J23" s="103">
        <v>0.5008471090440002</v>
      </c>
      <c r="K23" s="103">
        <v>0.46082272006128994</v>
      </c>
      <c r="L23" s="102">
        <v>389.71275413940856</v>
      </c>
      <c r="M23" s="102">
        <v>53.045923718502486</v>
      </c>
      <c r="N23" s="102">
        <v>56711</v>
      </c>
      <c r="O23" s="102">
        <v>128576</v>
      </c>
    </row>
    <row r="24" spans="1:17" s="97" customFormat="1" ht="13.8" x14ac:dyDescent="0.25">
      <c r="A24" s="19" t="s">
        <v>84</v>
      </c>
      <c r="B24" s="91" t="s">
        <v>109</v>
      </c>
      <c r="C24" s="101">
        <v>66</v>
      </c>
      <c r="D24" s="101">
        <v>63</v>
      </c>
      <c r="E24" s="101">
        <v>63</v>
      </c>
      <c r="F24" s="102">
        <v>1189.100655151876</v>
      </c>
      <c r="G24" s="102">
        <v>1065.2418447694038</v>
      </c>
      <c r="H24" s="102">
        <v>2810.4526503871352</v>
      </c>
      <c r="I24" s="102">
        <v>800.62537224538414</v>
      </c>
      <c r="J24" s="103">
        <v>1.0225060465031057</v>
      </c>
      <c r="K24" s="103">
        <v>1.0109346299818693</v>
      </c>
      <c r="L24" s="102">
        <v>917.36152471709352</v>
      </c>
      <c r="M24" s="102">
        <v>97.979134901726923</v>
      </c>
      <c r="N24" s="102">
        <v>6716</v>
      </c>
      <c r="O24" s="102">
        <v>11665</v>
      </c>
    </row>
    <row r="25" spans="1:17" s="97" customFormat="1" ht="13.8" x14ac:dyDescent="0.25">
      <c r="A25" s="19" t="s">
        <v>89</v>
      </c>
      <c r="B25" s="79" t="s">
        <v>110</v>
      </c>
      <c r="C25" s="101">
        <v>69</v>
      </c>
      <c r="D25" s="101">
        <v>67</v>
      </c>
      <c r="E25" s="101">
        <v>63</v>
      </c>
      <c r="F25" s="102">
        <v>1140.2545460708052</v>
      </c>
      <c r="G25" s="102">
        <v>1108.4890435032098</v>
      </c>
      <c r="H25" s="102">
        <v>1591.7264053417391</v>
      </c>
      <c r="I25" s="102">
        <v>598.87809920856853</v>
      </c>
      <c r="J25" s="103">
        <v>1.2930272108843537</v>
      </c>
      <c r="K25" s="103">
        <v>1.225812794965915</v>
      </c>
      <c r="L25" s="102">
        <v>383.53076753605507</v>
      </c>
      <c r="M25" s="102">
        <v>151.49050112698492</v>
      </c>
      <c r="N25" s="102">
        <v>59414</v>
      </c>
      <c r="O25" s="102">
        <v>136354</v>
      </c>
    </row>
    <row r="26" spans="1:17" s="97" customFormat="1" ht="13.8" x14ac:dyDescent="0.25">
      <c r="A26" s="19" t="s">
        <v>91</v>
      </c>
      <c r="B26" s="91" t="s">
        <v>111</v>
      </c>
      <c r="C26" s="101">
        <v>61</v>
      </c>
      <c r="D26" s="101">
        <v>63</v>
      </c>
      <c r="E26" s="101">
        <v>60</v>
      </c>
      <c r="F26" s="102">
        <v>1283.8121427020769</v>
      </c>
      <c r="G26" s="102">
        <v>765.93745713893838</v>
      </c>
      <c r="H26" s="102">
        <v>2626.0221434257182</v>
      </c>
      <c r="I26" s="102">
        <v>798.75533685505468</v>
      </c>
      <c r="J26" s="103">
        <v>0.4183688124606702</v>
      </c>
      <c r="K26" s="103">
        <v>0.61483856820476257</v>
      </c>
      <c r="L26" s="102">
        <v>811.92560966784856</v>
      </c>
      <c r="M26" s="102">
        <v>200.88284246327521</v>
      </c>
      <c r="N26" s="102">
        <v>13825</v>
      </c>
      <c r="O26" s="102">
        <v>21146</v>
      </c>
    </row>
    <row r="27" spans="1:17" s="97" customFormat="1" ht="13.8" x14ac:dyDescent="0.25">
      <c r="A27" s="19" t="s">
        <v>84</v>
      </c>
      <c r="B27" s="91" t="s">
        <v>112</v>
      </c>
      <c r="C27" s="101">
        <v>67</v>
      </c>
      <c r="D27" s="101">
        <v>64</v>
      </c>
      <c r="E27" s="101">
        <v>63</v>
      </c>
      <c r="F27" s="102">
        <v>1150.0393854144124</v>
      </c>
      <c r="G27" s="102">
        <v>1063.5826804123712</v>
      </c>
      <c r="H27" s="102">
        <v>2433.3477602250596</v>
      </c>
      <c r="I27" s="102">
        <v>1486.9347543821684</v>
      </c>
      <c r="J27" s="103">
        <v>1.2906327072190331</v>
      </c>
      <c r="K27" s="103">
        <v>1.1629300784423837</v>
      </c>
      <c r="L27" s="102">
        <v>927.92750486907596</v>
      </c>
      <c r="M27" s="102">
        <v>430.68567409651592</v>
      </c>
      <c r="N27" s="102">
        <v>9318</v>
      </c>
      <c r="O27" s="102">
        <v>18173</v>
      </c>
    </row>
    <row r="28" spans="1:17" s="97" customFormat="1" ht="13.8" x14ac:dyDescent="0.25">
      <c r="A28" s="19" t="s">
        <v>87</v>
      </c>
      <c r="B28" s="91" t="s">
        <v>113</v>
      </c>
      <c r="C28" s="101">
        <v>56</v>
      </c>
      <c r="D28" s="101">
        <v>58</v>
      </c>
      <c r="E28" s="101">
        <v>49</v>
      </c>
      <c r="F28" s="102">
        <v>1263.4536416684678</v>
      </c>
      <c r="G28" s="102">
        <v>1051.7660331510892</v>
      </c>
      <c r="H28" s="102">
        <v>2253.4530522427649</v>
      </c>
      <c r="I28" s="102">
        <v>652.80861347427162</v>
      </c>
      <c r="J28" s="103">
        <v>0.63411489372218133</v>
      </c>
      <c r="K28" s="103">
        <v>0.88768120711766829</v>
      </c>
      <c r="L28" s="102">
        <v>595.55573020020825</v>
      </c>
      <c r="M28" s="102">
        <v>372.73578148024404</v>
      </c>
      <c r="N28" s="102">
        <v>50897</v>
      </c>
      <c r="O28" s="102">
        <v>102373</v>
      </c>
    </row>
    <row r="29" spans="1:17" s="97" customFormat="1" ht="13.8" x14ac:dyDescent="0.25">
      <c r="A29" s="19" t="s">
        <v>97</v>
      </c>
      <c r="B29" s="91" t="s">
        <v>114</v>
      </c>
      <c r="C29" s="101">
        <v>67</v>
      </c>
      <c r="D29" s="101">
        <v>68</v>
      </c>
      <c r="E29" s="101">
        <v>63</v>
      </c>
      <c r="F29" s="102">
        <v>1337.3144304509956</v>
      </c>
      <c r="G29" s="102">
        <v>852.04075829383885</v>
      </c>
      <c r="H29" s="102">
        <v>2144.2693308942517</v>
      </c>
      <c r="I29" s="102">
        <v>620.69935974108216</v>
      </c>
      <c r="J29" s="103">
        <v>0.43369945877109201</v>
      </c>
      <c r="K29" s="103">
        <v>0.50822504838263749</v>
      </c>
      <c r="L29" s="102">
        <v>957.60923098571732</v>
      </c>
      <c r="M29" s="102">
        <v>45.328220643073244</v>
      </c>
      <c r="N29" s="102">
        <v>57454</v>
      </c>
      <c r="O29" s="102">
        <v>137600</v>
      </c>
    </row>
    <row r="30" spans="1:17" s="97" customFormat="1" ht="13.8" x14ac:dyDescent="0.25">
      <c r="A30" s="19" t="s">
        <v>87</v>
      </c>
      <c r="B30" s="91" t="s">
        <v>115</v>
      </c>
      <c r="C30" s="101">
        <v>61</v>
      </c>
      <c r="D30" s="101">
        <v>60</v>
      </c>
      <c r="E30" s="101">
        <v>55</v>
      </c>
      <c r="F30" s="102">
        <v>1315.8269591008429</v>
      </c>
      <c r="G30" s="102">
        <v>1070.3760001688941</v>
      </c>
      <c r="H30" s="102">
        <v>2224.4398708242275</v>
      </c>
      <c r="I30" s="102">
        <v>662.00497580393392</v>
      </c>
      <c r="J30" s="103">
        <v>0.48928075677343069</v>
      </c>
      <c r="K30" s="103">
        <v>0.72573430391679272</v>
      </c>
      <c r="L30" s="102">
        <v>851.72494536372153</v>
      </c>
      <c r="M30" s="102">
        <v>301.72334120355907</v>
      </c>
      <c r="N30" s="102">
        <v>104609</v>
      </c>
      <c r="O30" s="102">
        <v>216330</v>
      </c>
      <c r="Q30" s="97" t="s">
        <v>273</v>
      </c>
    </row>
    <row r="31" spans="1:17" s="97" customFormat="1" ht="13.8" x14ac:dyDescent="0.25">
      <c r="A31" s="19" t="s">
        <v>87</v>
      </c>
      <c r="B31" s="91" t="s">
        <v>116</v>
      </c>
      <c r="C31" s="101">
        <v>66</v>
      </c>
      <c r="D31" s="101">
        <v>65</v>
      </c>
      <c r="E31" s="101">
        <v>63</v>
      </c>
      <c r="F31" s="102">
        <v>1634.8383602912168</v>
      </c>
      <c r="G31" s="102">
        <v>1124.6192973730615</v>
      </c>
      <c r="H31" s="102">
        <v>3045.7822687659145</v>
      </c>
      <c r="I31" s="102">
        <v>1090.4157013233871</v>
      </c>
      <c r="J31" s="103">
        <v>0.86337906806033504</v>
      </c>
      <c r="K31" s="103">
        <v>0.92194386476725543</v>
      </c>
      <c r="L31" s="102">
        <v>843.62116701933076</v>
      </c>
      <c r="M31" s="102">
        <v>334.68765914715061</v>
      </c>
      <c r="N31" s="102">
        <v>28331</v>
      </c>
      <c r="O31" s="102">
        <v>62368</v>
      </c>
    </row>
    <row r="32" spans="1:17" s="97" customFormat="1" ht="13.8" x14ac:dyDescent="0.25">
      <c r="A32" s="19" t="s">
        <v>84</v>
      </c>
      <c r="B32" s="91" t="s">
        <v>117</v>
      </c>
      <c r="C32" s="101">
        <v>56</v>
      </c>
      <c r="D32" s="101">
        <v>57</v>
      </c>
      <c r="E32" s="101">
        <v>54</v>
      </c>
      <c r="F32" s="102">
        <v>1196.5289897227069</v>
      </c>
      <c r="G32" s="102">
        <v>1076.4346471786271</v>
      </c>
      <c r="H32" s="102">
        <v>2005.7203800659297</v>
      </c>
      <c r="I32" s="102">
        <v>612.66240062051577</v>
      </c>
      <c r="J32" s="103">
        <v>0.93966002357113276</v>
      </c>
      <c r="K32" s="103">
        <v>0.96413466382952762</v>
      </c>
      <c r="L32" s="102">
        <v>867.17083575722324</v>
      </c>
      <c r="M32" s="102">
        <v>945.14464708163666</v>
      </c>
      <c r="N32" s="102">
        <v>10314</v>
      </c>
      <c r="O32" s="102">
        <v>14803</v>
      </c>
    </row>
    <row r="33" spans="1:17" s="97" customFormat="1" ht="13.8" x14ac:dyDescent="0.25">
      <c r="A33" s="19" t="s">
        <v>84</v>
      </c>
      <c r="B33" s="91" t="s">
        <v>118</v>
      </c>
      <c r="C33" s="101">
        <v>62</v>
      </c>
      <c r="D33" s="101">
        <v>65</v>
      </c>
      <c r="E33" s="101">
        <v>61</v>
      </c>
      <c r="F33" s="102">
        <v>1034.9440894568691</v>
      </c>
      <c r="G33" s="102">
        <v>708.20783132530119</v>
      </c>
      <c r="H33" s="102">
        <v>2623.9117412140577</v>
      </c>
      <c r="I33" s="102">
        <v>1130.3608226837061</v>
      </c>
      <c r="J33" s="103">
        <v>1.1097564314761119</v>
      </c>
      <c r="K33" s="103">
        <v>1.0664734375393137</v>
      </c>
      <c r="L33" s="102">
        <v>455.73841853035134</v>
      </c>
      <c r="M33" s="102">
        <v>724.36440495207671</v>
      </c>
      <c r="N33" s="102">
        <v>5008</v>
      </c>
      <c r="O33" s="102">
        <v>6202</v>
      </c>
    </row>
    <row r="34" spans="1:17" s="97" customFormat="1" ht="13.8" x14ac:dyDescent="0.25">
      <c r="A34" s="19" t="s">
        <v>89</v>
      </c>
      <c r="B34" s="91" t="s">
        <v>119</v>
      </c>
      <c r="C34" s="101">
        <v>64</v>
      </c>
      <c r="D34" s="101">
        <v>61</v>
      </c>
      <c r="E34" s="101">
        <v>59</v>
      </c>
      <c r="F34" s="102">
        <v>1735.1994183631075</v>
      </c>
      <c r="G34" s="102">
        <v>1228.1488121918421</v>
      </c>
      <c r="H34" s="102">
        <v>2323.0421686746986</v>
      </c>
      <c r="I34" s="102">
        <v>567.1738678853344</v>
      </c>
      <c r="J34" s="103">
        <v>0.58011049723756902</v>
      </c>
      <c r="K34" s="103">
        <v>0.75014676529294355</v>
      </c>
      <c r="L34" s="102">
        <v>572.96427087660993</v>
      </c>
      <c r="M34" s="102">
        <v>238.9859516514332</v>
      </c>
      <c r="N34" s="102">
        <v>38512</v>
      </c>
      <c r="O34" s="102">
        <v>87486</v>
      </c>
    </row>
    <row r="35" spans="1:17" s="97" customFormat="1" ht="13.8" x14ac:dyDescent="0.25">
      <c r="A35" s="19" t="s">
        <v>87</v>
      </c>
      <c r="B35" s="91" t="s">
        <v>120</v>
      </c>
      <c r="C35" s="101">
        <v>69</v>
      </c>
      <c r="D35" s="101">
        <v>76</v>
      </c>
      <c r="E35" s="101">
        <v>62</v>
      </c>
      <c r="F35" s="102">
        <v>1303.3228312096353</v>
      </c>
      <c r="G35" s="102">
        <v>1329.9209358128373</v>
      </c>
      <c r="H35" s="102">
        <v>2856.5126549135975</v>
      </c>
      <c r="I35" s="102">
        <v>880.08142782335483</v>
      </c>
      <c r="J35" s="103">
        <v>0.59318731911699119</v>
      </c>
      <c r="K35" s="103">
        <v>0.65611585192781652</v>
      </c>
      <c r="L35" s="102">
        <v>888.32780589980803</v>
      </c>
      <c r="M35" s="102">
        <v>111.91673939605516</v>
      </c>
      <c r="N35" s="102">
        <v>11524</v>
      </c>
      <c r="O35" s="102">
        <v>20042</v>
      </c>
    </row>
    <row r="36" spans="1:17" s="97" customFormat="1" ht="13.8" x14ac:dyDescent="0.25">
      <c r="A36" s="19" t="s">
        <v>97</v>
      </c>
      <c r="B36" s="91" t="s">
        <v>121</v>
      </c>
      <c r="C36" s="101">
        <v>65</v>
      </c>
      <c r="D36" s="101">
        <v>64</v>
      </c>
      <c r="E36" s="101">
        <v>60</v>
      </c>
      <c r="F36" s="102">
        <v>1411.8283893717714</v>
      </c>
      <c r="G36" s="102">
        <v>1040.6333460511255</v>
      </c>
      <c r="H36" s="102">
        <v>2152.1065472176683</v>
      </c>
      <c r="I36" s="102">
        <v>634.40704723313434</v>
      </c>
      <c r="J36" s="103">
        <v>0.47512633700044909</v>
      </c>
      <c r="K36" s="103">
        <v>0.58806239821642281</v>
      </c>
      <c r="L36" s="102">
        <v>840.10645846783484</v>
      </c>
      <c r="M36" s="102">
        <v>618.68570091867957</v>
      </c>
      <c r="N36" s="102">
        <v>64658</v>
      </c>
      <c r="O36" s="102">
        <v>167540</v>
      </c>
    </row>
    <row r="37" spans="1:17" s="97" customFormat="1" ht="13.8" x14ac:dyDescent="0.25">
      <c r="A37" s="19" t="s">
        <v>84</v>
      </c>
      <c r="B37" s="91" t="s">
        <v>122</v>
      </c>
      <c r="C37" s="101">
        <v>58</v>
      </c>
      <c r="D37" s="101">
        <v>61</v>
      </c>
      <c r="E37" s="101">
        <v>61</v>
      </c>
      <c r="F37" s="102">
        <v>1209.9355038375836</v>
      </c>
      <c r="G37" s="102">
        <v>1150.8292858427776</v>
      </c>
      <c r="H37" s="102">
        <v>2847.2355781133942</v>
      </c>
      <c r="I37" s="102">
        <v>1621.8533052735825</v>
      </c>
      <c r="J37" s="103">
        <v>0.70174129353233827</v>
      </c>
      <c r="K37" s="103">
        <v>0.76906779661016944</v>
      </c>
      <c r="L37" s="102">
        <v>915.81839564248571</v>
      </c>
      <c r="M37" s="102">
        <v>671.58096063382027</v>
      </c>
      <c r="N37" s="102">
        <v>8078</v>
      </c>
      <c r="O37" s="102">
        <v>15945</v>
      </c>
    </row>
    <row r="38" spans="1:17" s="97" customFormat="1" ht="13.8" x14ac:dyDescent="0.25">
      <c r="A38" s="19" t="s">
        <v>89</v>
      </c>
      <c r="B38" s="91" t="s">
        <v>123</v>
      </c>
      <c r="C38" s="101">
        <v>67</v>
      </c>
      <c r="D38" s="101">
        <v>64</v>
      </c>
      <c r="E38" s="101">
        <v>63</v>
      </c>
      <c r="F38" s="102">
        <v>1273.5768403054155</v>
      </c>
      <c r="G38" s="102">
        <v>1248.3376989723956</v>
      </c>
      <c r="H38" s="102">
        <v>1990.4448719082575</v>
      </c>
      <c r="I38" s="102">
        <v>332.38059019486451</v>
      </c>
      <c r="J38" s="103">
        <v>0.98402468289338363</v>
      </c>
      <c r="K38" s="103">
        <v>0.98897667597104599</v>
      </c>
      <c r="L38" s="102">
        <v>541.69983196250109</v>
      </c>
      <c r="M38" s="102">
        <v>354.17127900120835</v>
      </c>
      <c r="N38" s="102">
        <v>67842</v>
      </c>
      <c r="O38" s="102">
        <v>147214</v>
      </c>
    </row>
    <row r="39" spans="1:17" s="97" customFormat="1" ht="13.8" x14ac:dyDescent="0.25">
      <c r="A39" s="19" t="s">
        <v>97</v>
      </c>
      <c r="B39" s="91" t="s">
        <v>124</v>
      </c>
      <c r="C39" s="101">
        <v>68</v>
      </c>
      <c r="D39" s="101">
        <v>63</v>
      </c>
      <c r="E39" s="101">
        <v>61</v>
      </c>
      <c r="F39" s="102">
        <v>1187.1479515782921</v>
      </c>
      <c r="G39" s="102">
        <v>1000.9713612966816</v>
      </c>
      <c r="H39" s="102">
        <v>1861.9260569724966</v>
      </c>
      <c r="I39" s="102">
        <v>384.7363506806231</v>
      </c>
      <c r="J39" s="103">
        <v>0.77600554785020803</v>
      </c>
      <c r="K39" s="103">
        <v>0.87712401724575195</v>
      </c>
      <c r="L39" s="102">
        <v>495.55260700771538</v>
      </c>
      <c r="M39" s="102">
        <v>177.20772519534128</v>
      </c>
      <c r="N39" s="102">
        <v>61480</v>
      </c>
      <c r="O39" s="102">
        <v>155969</v>
      </c>
    </row>
    <row r="40" spans="1:17" s="97" customFormat="1" ht="13.8" x14ac:dyDescent="0.25">
      <c r="A40" s="19" t="s">
        <v>87</v>
      </c>
      <c r="B40" s="91" t="s">
        <v>125</v>
      </c>
      <c r="C40" s="101">
        <v>61</v>
      </c>
      <c r="D40" s="101">
        <v>60</v>
      </c>
      <c r="E40" s="101">
        <v>57</v>
      </c>
      <c r="F40" s="102">
        <v>1401.6423863069849</v>
      </c>
      <c r="G40" s="102">
        <v>1078.3522663682149</v>
      </c>
      <c r="H40" s="102">
        <v>2613.8037999224507</v>
      </c>
      <c r="I40" s="102">
        <v>774.08187004929925</v>
      </c>
      <c r="J40" s="103">
        <v>0.98519495749047203</v>
      </c>
      <c r="K40" s="103">
        <v>0.98936439071648208</v>
      </c>
      <c r="L40" s="102">
        <v>1502.2987869052236</v>
      </c>
      <c r="M40" s="102">
        <v>388.73373815986258</v>
      </c>
      <c r="N40" s="102">
        <v>36264</v>
      </c>
      <c r="O40" s="102">
        <v>75259</v>
      </c>
    </row>
    <row r="41" spans="1:17" s="97" customFormat="1" ht="13.8" x14ac:dyDescent="0.25">
      <c r="A41" s="19" t="s">
        <v>84</v>
      </c>
      <c r="B41" s="91" t="s">
        <v>126</v>
      </c>
      <c r="C41" s="101">
        <v>68</v>
      </c>
      <c r="D41" s="101">
        <v>67</v>
      </c>
      <c r="E41" s="101">
        <v>66</v>
      </c>
      <c r="F41" s="102">
        <v>913.7676177836762</v>
      </c>
      <c r="G41" s="102">
        <v>675.18603670777168</v>
      </c>
      <c r="H41" s="102">
        <v>2833.5512939615128</v>
      </c>
      <c r="I41" s="102">
        <v>818.03795620437961</v>
      </c>
      <c r="J41" s="103">
        <v>0.63394108996478993</v>
      </c>
      <c r="K41" s="103">
        <v>0.76229406336245931</v>
      </c>
      <c r="L41" s="102">
        <v>828.78925016589255</v>
      </c>
      <c r="M41" s="102">
        <v>13.666091572660916</v>
      </c>
      <c r="N41" s="102">
        <v>7535</v>
      </c>
      <c r="O41" s="102">
        <v>8079</v>
      </c>
    </row>
    <row r="42" spans="1:17" s="97" customFormat="1" ht="13.8" x14ac:dyDescent="0.25">
      <c r="A42" s="19" t="s">
        <v>91</v>
      </c>
      <c r="B42" s="91" t="s">
        <v>127</v>
      </c>
      <c r="C42" s="101">
        <v>62</v>
      </c>
      <c r="D42" s="101">
        <v>62</v>
      </c>
      <c r="E42" s="101">
        <v>59</v>
      </c>
      <c r="F42" s="102">
        <v>1418.3026276049532</v>
      </c>
      <c r="G42" s="102">
        <v>1507.4403835377623</v>
      </c>
      <c r="H42" s="102">
        <v>2379.944478002617</v>
      </c>
      <c r="I42" s="102">
        <v>1005.1368670089602</v>
      </c>
      <c r="J42" s="103">
        <v>0.43278771895143731</v>
      </c>
      <c r="K42" s="103">
        <v>0.65478246616890667</v>
      </c>
      <c r="L42" s="102">
        <v>960.27811335950867</v>
      </c>
      <c r="M42" s="102">
        <v>485.2195816973728</v>
      </c>
      <c r="N42" s="102">
        <v>19866</v>
      </c>
      <c r="O42" s="102">
        <v>42015</v>
      </c>
    </row>
    <row r="43" spans="1:17" s="97" customFormat="1" ht="13.8" x14ac:dyDescent="0.25">
      <c r="A43" s="19" t="s">
        <v>97</v>
      </c>
      <c r="B43" s="91" t="s">
        <v>128</v>
      </c>
      <c r="C43" s="101">
        <v>68</v>
      </c>
      <c r="D43" s="101">
        <v>60</v>
      </c>
      <c r="E43" s="101">
        <v>60</v>
      </c>
      <c r="F43" s="102">
        <v>1458.5948604060914</v>
      </c>
      <c r="G43" s="102">
        <v>1387.8075975503884</v>
      </c>
      <c r="H43" s="102">
        <v>2028.9838651196519</v>
      </c>
      <c r="I43" s="102">
        <v>610.29278462654099</v>
      </c>
      <c r="J43" s="103">
        <v>0.60520204366000929</v>
      </c>
      <c r="K43" s="103">
        <v>0.77106432643533684</v>
      </c>
      <c r="L43" s="102">
        <v>414.86131254532268</v>
      </c>
      <c r="M43" s="102">
        <v>299.94561276287163</v>
      </c>
      <c r="N43" s="102">
        <v>44893</v>
      </c>
      <c r="O43" s="102">
        <v>118544</v>
      </c>
      <c r="Q43" s="97" t="s">
        <v>274</v>
      </c>
    </row>
    <row r="44" spans="1:17" s="97" customFormat="1" ht="13.8" x14ac:dyDescent="0.25">
      <c r="A44" s="19" t="s">
        <v>84</v>
      </c>
      <c r="B44" s="91" t="s">
        <v>129</v>
      </c>
      <c r="C44" s="101">
        <v>64</v>
      </c>
      <c r="D44" s="101">
        <v>65</v>
      </c>
      <c r="E44" s="101">
        <v>60</v>
      </c>
      <c r="F44" s="102">
        <v>1217.9505502358154</v>
      </c>
      <c r="G44" s="102">
        <v>1097.9460193515531</v>
      </c>
      <c r="H44" s="102">
        <v>2183.6501357724737</v>
      </c>
      <c r="I44" s="102">
        <v>484.49335429469772</v>
      </c>
      <c r="J44" s="103">
        <v>0.25091314770720963</v>
      </c>
      <c r="K44" s="103">
        <v>0.51259472157100872</v>
      </c>
      <c r="L44" s="102">
        <v>856.93868800914674</v>
      </c>
      <c r="M44" s="102">
        <v>1240.5636158353582</v>
      </c>
      <c r="N44" s="102">
        <v>6997</v>
      </c>
      <c r="O44" s="102">
        <v>8151</v>
      </c>
      <c r="Q44" s="97" t="s">
        <v>275</v>
      </c>
    </row>
    <row r="45" spans="1:17" s="97" customFormat="1" ht="13.8" x14ac:dyDescent="0.25">
      <c r="A45" s="19" t="s">
        <v>89</v>
      </c>
      <c r="B45" s="91" t="s">
        <v>130</v>
      </c>
      <c r="C45" s="104">
        <v>63</v>
      </c>
      <c r="D45" s="104">
        <v>62</v>
      </c>
      <c r="E45" s="104">
        <v>64</v>
      </c>
      <c r="F45" s="102">
        <v>1697.3208464228558</v>
      </c>
      <c r="G45" s="102">
        <v>1333.2231514229993</v>
      </c>
      <c r="H45" s="102">
        <v>2645.3677908837649</v>
      </c>
      <c r="I45" s="102">
        <v>379.08244917313732</v>
      </c>
      <c r="J45" s="103">
        <v>1.2625604580001974</v>
      </c>
      <c r="K45" s="103">
        <v>1.2193452626370909</v>
      </c>
      <c r="L45" s="102">
        <v>1016.5076166202359</v>
      </c>
      <c r="M45" s="102">
        <v>4410.8410109062897</v>
      </c>
      <c r="N45" s="102">
        <v>33742</v>
      </c>
      <c r="O45" s="102">
        <v>71523</v>
      </c>
    </row>
    <row r="46" spans="1:17" s="97" customFormat="1" ht="13.8" x14ac:dyDescent="0.25">
      <c r="A46" s="19" t="s">
        <v>89</v>
      </c>
      <c r="B46" s="91" t="s">
        <v>131</v>
      </c>
      <c r="C46" s="101">
        <v>66</v>
      </c>
      <c r="D46" s="101">
        <v>62</v>
      </c>
      <c r="E46" s="101">
        <v>57</v>
      </c>
      <c r="F46" s="102">
        <v>1174.7048828513905</v>
      </c>
      <c r="G46" s="102">
        <v>1090.1351007007399</v>
      </c>
      <c r="H46" s="102">
        <v>1884.0018584481957</v>
      </c>
      <c r="I46" s="102">
        <v>410.93829509502422</v>
      </c>
      <c r="J46" s="103">
        <v>0.68026826115061412</v>
      </c>
      <c r="K46" s="103">
        <v>0.75556501914895113</v>
      </c>
      <c r="L46" s="102">
        <v>451.11617513661804</v>
      </c>
      <c r="M46" s="102">
        <v>65.134184384610279</v>
      </c>
      <c r="N46" s="102">
        <v>45421</v>
      </c>
      <c r="O46" s="102">
        <v>106224</v>
      </c>
    </row>
    <row r="47" spans="1:17" s="97" customFormat="1" ht="13.8" x14ac:dyDescent="0.25">
      <c r="A47" s="19" t="s">
        <v>89</v>
      </c>
      <c r="B47" s="91" t="s">
        <v>132</v>
      </c>
      <c r="C47" s="101">
        <v>68</v>
      </c>
      <c r="D47" s="101">
        <v>64</v>
      </c>
      <c r="E47" s="101">
        <v>62</v>
      </c>
      <c r="F47" s="102">
        <v>2456.3574070045684</v>
      </c>
      <c r="G47" s="102">
        <v>968.35766423357666</v>
      </c>
      <c r="H47" s="102">
        <v>4214.0934304981511</v>
      </c>
      <c r="I47" s="102">
        <v>863.10365455731994</v>
      </c>
      <c r="J47" s="103">
        <v>0.75699731903485257</v>
      </c>
      <c r="K47" s="103">
        <v>0.78804602001683655</v>
      </c>
      <c r="L47" s="102">
        <v>817.39449641070269</v>
      </c>
      <c r="M47" s="102">
        <v>-360.39808570807048</v>
      </c>
      <c r="N47" s="102">
        <v>73552</v>
      </c>
      <c r="O47" s="102">
        <v>93105</v>
      </c>
    </row>
    <row r="48" spans="1:17" s="97" customFormat="1" ht="13.8" x14ac:dyDescent="0.25">
      <c r="A48" s="19" t="s">
        <v>97</v>
      </c>
      <c r="B48" s="91" t="s">
        <v>133</v>
      </c>
      <c r="C48" s="101">
        <v>66</v>
      </c>
      <c r="D48" s="101">
        <v>63</v>
      </c>
      <c r="E48" s="101">
        <v>63</v>
      </c>
      <c r="F48" s="102">
        <v>1302.1218276596264</v>
      </c>
      <c r="G48" s="102">
        <v>1214.390679122494</v>
      </c>
      <c r="H48" s="102">
        <v>2207.2147035070116</v>
      </c>
      <c r="I48" s="102">
        <v>336.28643449744254</v>
      </c>
      <c r="J48" s="103">
        <v>0.52417999496512246</v>
      </c>
      <c r="K48" s="103">
        <v>0.54783059703837256</v>
      </c>
      <c r="L48" s="102">
        <v>1149.0908200974034</v>
      </c>
      <c r="M48" s="102">
        <v>1247.0365465847626</v>
      </c>
      <c r="N48" s="102">
        <v>40861</v>
      </c>
      <c r="O48" s="102">
        <v>100000</v>
      </c>
    </row>
    <row r="49" spans="1:17" s="97" customFormat="1" ht="13.8" x14ac:dyDescent="0.25">
      <c r="A49" s="19" t="s">
        <v>87</v>
      </c>
      <c r="B49" s="91" t="s">
        <v>134</v>
      </c>
      <c r="C49" s="101">
        <v>67</v>
      </c>
      <c r="D49" s="101">
        <v>65</v>
      </c>
      <c r="E49" s="101">
        <v>62</v>
      </c>
      <c r="F49" s="102">
        <v>1574.4127240077692</v>
      </c>
      <c r="G49" s="102">
        <v>1294.0948505546673</v>
      </c>
      <c r="H49" s="102">
        <v>2975.7760105544767</v>
      </c>
      <c r="I49" s="102">
        <v>819.43782753692233</v>
      </c>
      <c r="J49" s="103">
        <v>0.93908905506458196</v>
      </c>
      <c r="K49" s="103">
        <v>0.95638703797457514</v>
      </c>
      <c r="L49" s="102">
        <v>1327.7384835269543</v>
      </c>
      <c r="M49" s="102">
        <v>140.99149411807804</v>
      </c>
      <c r="N49" s="102">
        <v>27287</v>
      </c>
      <c r="O49" s="102">
        <v>53877</v>
      </c>
    </row>
    <row r="50" spans="1:17" s="97" customFormat="1" ht="13.8" x14ac:dyDescent="0.25">
      <c r="A50" s="19" t="s">
        <v>91</v>
      </c>
      <c r="B50" s="91" t="s">
        <v>135</v>
      </c>
      <c r="C50" s="101">
        <v>58</v>
      </c>
      <c r="D50" s="101">
        <v>56</v>
      </c>
      <c r="E50" s="101">
        <v>55</v>
      </c>
      <c r="F50" s="102">
        <v>1275.9319629844588</v>
      </c>
      <c r="G50" s="102">
        <v>1171.7291131603895</v>
      </c>
      <c r="H50" s="102">
        <v>2441.7627523054107</v>
      </c>
      <c r="I50" s="102">
        <v>624.16972979944546</v>
      </c>
      <c r="J50" s="103">
        <v>0.51591996599175582</v>
      </c>
      <c r="K50" s="103">
        <v>0.78304940748217511</v>
      </c>
      <c r="L50" s="102">
        <v>795.81859805249246</v>
      </c>
      <c r="M50" s="102">
        <v>735.44934545689046</v>
      </c>
      <c r="N50" s="102">
        <v>16048</v>
      </c>
      <c r="O50" s="102">
        <v>34119</v>
      </c>
    </row>
    <row r="51" spans="1:17" s="97" customFormat="1" ht="13.8" x14ac:dyDescent="0.25">
      <c r="A51" s="19" t="s">
        <v>91</v>
      </c>
      <c r="B51" s="91" t="s">
        <v>136</v>
      </c>
      <c r="C51" s="101">
        <v>66</v>
      </c>
      <c r="D51" s="101">
        <v>64</v>
      </c>
      <c r="E51" s="101">
        <v>61</v>
      </c>
      <c r="F51" s="102">
        <v>1286.7642592480106</v>
      </c>
      <c r="G51" s="102">
        <v>1196.2217581165748</v>
      </c>
      <c r="H51" s="102">
        <v>2379.6185385409708</v>
      </c>
      <c r="I51" s="102">
        <v>550.66567454291442</v>
      </c>
      <c r="J51" s="103">
        <v>0.99316829072645996</v>
      </c>
      <c r="K51" s="103">
        <v>0.99570878469129576</v>
      </c>
      <c r="L51" s="102">
        <v>1589.5037356496387</v>
      </c>
      <c r="M51" s="102">
        <v>186.42792322176976</v>
      </c>
      <c r="N51" s="102">
        <v>16463</v>
      </c>
      <c r="O51" s="102">
        <v>29127</v>
      </c>
    </row>
    <row r="52" spans="1:17" s="97" customFormat="1" ht="13.8" x14ac:dyDescent="0.25">
      <c r="A52" s="19" t="s">
        <v>89</v>
      </c>
      <c r="B52" s="91" t="s">
        <v>137</v>
      </c>
      <c r="C52" s="101">
        <v>68</v>
      </c>
      <c r="D52" s="101">
        <v>64</v>
      </c>
      <c r="E52" s="101">
        <v>62</v>
      </c>
      <c r="F52" s="102">
        <v>1003.7749479957272</v>
      </c>
      <c r="G52" s="102">
        <v>965.64716995622462</v>
      </c>
      <c r="H52" s="102">
        <v>1900.657783774667</v>
      </c>
      <c r="I52" s="102">
        <v>402.33035362905491</v>
      </c>
      <c r="J52" s="103">
        <v>0.65139595056270094</v>
      </c>
      <c r="K52" s="103">
        <v>0.75133179622841262</v>
      </c>
      <c r="L52" s="102">
        <v>581.47804576376006</v>
      </c>
      <c r="M52" s="102">
        <v>11.31444313262495</v>
      </c>
      <c r="N52" s="102">
        <v>71657</v>
      </c>
      <c r="O52" s="102">
        <v>176069</v>
      </c>
    </row>
    <row r="53" spans="1:17" s="97" customFormat="1" ht="13.8" x14ac:dyDescent="0.25">
      <c r="A53" s="19" t="s">
        <v>89</v>
      </c>
      <c r="B53" s="91" t="s">
        <v>138</v>
      </c>
      <c r="C53" s="101">
        <v>67</v>
      </c>
      <c r="D53" s="101">
        <v>63</v>
      </c>
      <c r="E53" s="101">
        <v>64</v>
      </c>
      <c r="F53" s="102">
        <v>1392.4464325836959</v>
      </c>
      <c r="G53" s="102">
        <v>1365.3715861037779</v>
      </c>
      <c r="H53" s="102">
        <v>1961.7417373161732</v>
      </c>
      <c r="I53" s="102">
        <v>388.37981049094105</v>
      </c>
      <c r="J53" s="103">
        <v>0.32014719411223552</v>
      </c>
      <c r="K53" s="103">
        <v>0.53202227636616772</v>
      </c>
      <c r="L53" s="102">
        <v>667.31958923136631</v>
      </c>
      <c r="M53" s="102">
        <v>451.07725391457609</v>
      </c>
      <c r="N53" s="102">
        <v>48957</v>
      </c>
      <c r="O53" s="102">
        <v>111268</v>
      </c>
    </row>
    <row r="54" spans="1:17" s="97" customFormat="1" ht="13.8" x14ac:dyDescent="0.25">
      <c r="A54" s="19" t="s">
        <v>91</v>
      </c>
      <c r="B54" s="91" t="s">
        <v>139</v>
      </c>
      <c r="C54" s="101">
        <v>54</v>
      </c>
      <c r="D54" s="101">
        <v>59</v>
      </c>
      <c r="E54" s="101">
        <v>50</v>
      </c>
      <c r="F54" s="102">
        <v>1368.3804446938345</v>
      </c>
      <c r="G54" s="102">
        <v>1270.434857191869</v>
      </c>
      <c r="H54" s="102">
        <v>2663.1014940029459</v>
      </c>
      <c r="I54" s="102">
        <v>765.16798765518695</v>
      </c>
      <c r="J54" s="103">
        <v>0.54436946059755364</v>
      </c>
      <c r="K54" s="103">
        <v>0.64278737619871085</v>
      </c>
      <c r="L54" s="102">
        <v>1095.8827242757943</v>
      </c>
      <c r="M54" s="102">
        <v>335.29059409412918</v>
      </c>
      <c r="N54" s="102">
        <v>14257</v>
      </c>
      <c r="O54" s="102">
        <v>27896</v>
      </c>
    </row>
    <row r="55" spans="1:17" s="97" customFormat="1" ht="13.8" x14ac:dyDescent="0.25">
      <c r="A55" s="19" t="s">
        <v>89</v>
      </c>
      <c r="B55" s="91" t="s">
        <v>140</v>
      </c>
      <c r="C55" s="101">
        <v>67</v>
      </c>
      <c r="D55" s="101">
        <v>66</v>
      </c>
      <c r="E55" s="101">
        <v>64</v>
      </c>
      <c r="F55" s="102">
        <v>1254.9869904596703</v>
      </c>
      <c r="G55" s="102">
        <v>1221.0678787273364</v>
      </c>
      <c r="H55" s="102">
        <v>1824.2100583423162</v>
      </c>
      <c r="I55" s="102">
        <v>596.41489966205097</v>
      </c>
      <c r="J55" s="103">
        <v>0.82948198559074804</v>
      </c>
      <c r="K55" s="103">
        <v>0.89193652415406965</v>
      </c>
      <c r="L55" s="102">
        <v>730.01465442473909</v>
      </c>
      <c r="M55" s="102">
        <v>71.164093645003319</v>
      </c>
      <c r="N55" s="102">
        <v>66874</v>
      </c>
      <c r="O55" s="102">
        <v>149122</v>
      </c>
    </row>
    <row r="56" spans="1:17" s="97" customFormat="1" ht="13.8" x14ac:dyDescent="0.25">
      <c r="A56" s="19" t="s">
        <v>97</v>
      </c>
      <c r="B56" s="91" t="s">
        <v>141</v>
      </c>
      <c r="C56" s="101">
        <v>63</v>
      </c>
      <c r="D56" s="101">
        <v>61</v>
      </c>
      <c r="E56" s="101">
        <v>61</v>
      </c>
      <c r="F56" s="102">
        <v>1042.1436593657213</v>
      </c>
      <c r="G56" s="102">
        <v>1013.6338236320897</v>
      </c>
      <c r="H56" s="102">
        <v>1546.0755626317828</v>
      </c>
      <c r="I56" s="102">
        <v>289.58345884074186</v>
      </c>
      <c r="J56" s="103">
        <v>0.89454652071931196</v>
      </c>
      <c r="K56" s="103">
        <v>0.94302590909524797</v>
      </c>
      <c r="L56" s="102">
        <v>655.3100391583115</v>
      </c>
      <c r="M56" s="102">
        <v>244.33884106458973</v>
      </c>
      <c r="N56" s="102">
        <v>93850</v>
      </c>
      <c r="O56" s="102">
        <v>148394</v>
      </c>
      <c r="Q56" s="97" t="s">
        <v>276</v>
      </c>
    </row>
    <row r="57" spans="1:17" s="97" customFormat="1" ht="13.8" x14ac:dyDescent="0.25">
      <c r="A57" s="19" t="s">
        <v>84</v>
      </c>
      <c r="B57" s="91" t="s">
        <v>142</v>
      </c>
      <c r="C57" s="101">
        <v>58</v>
      </c>
      <c r="D57" s="101">
        <v>60</v>
      </c>
      <c r="E57" s="101">
        <v>59</v>
      </c>
      <c r="F57" s="102">
        <v>1199.9701244655582</v>
      </c>
      <c r="G57" s="102">
        <v>1191.3482936140674</v>
      </c>
      <c r="H57" s="102">
        <v>2246.2864608076011</v>
      </c>
      <c r="I57" s="102">
        <v>659.04787838479808</v>
      </c>
      <c r="J57" s="103">
        <v>1.0866505028592393</v>
      </c>
      <c r="K57" s="103">
        <v>1.0623363434308226</v>
      </c>
      <c r="L57" s="102">
        <v>759.31534441805229</v>
      </c>
      <c r="M57" s="102">
        <v>-127.19828978622328</v>
      </c>
      <c r="N57" s="102">
        <v>10580</v>
      </c>
      <c r="O57" s="102">
        <v>18293</v>
      </c>
      <c r="Q57" s="97" t="s">
        <v>277</v>
      </c>
    </row>
    <row r="58" spans="1:17" s="97" customFormat="1" ht="13.8" x14ac:dyDescent="0.25">
      <c r="A58" s="19" t="s">
        <v>91</v>
      </c>
      <c r="B58" s="91" t="s">
        <v>143</v>
      </c>
      <c r="C58" s="101">
        <v>66</v>
      </c>
      <c r="D58" s="101">
        <v>66</v>
      </c>
      <c r="E58" s="101">
        <v>63</v>
      </c>
      <c r="F58" s="102">
        <v>1148.3599680028442</v>
      </c>
      <c r="G58" s="102">
        <v>934.56737907761533</v>
      </c>
      <c r="H58" s="102">
        <v>3210.2626433205937</v>
      </c>
      <c r="I58" s="102">
        <v>1328.2374900008888</v>
      </c>
      <c r="J58" s="103">
        <v>0.95935501066098083</v>
      </c>
      <c r="K58" s="103">
        <v>0.97534157975584124</v>
      </c>
      <c r="L58" s="102">
        <v>722.4246733623678</v>
      </c>
      <c r="M58" s="102">
        <v>203.7152253133055</v>
      </c>
      <c r="N58" s="102">
        <v>11372</v>
      </c>
      <c r="O58" s="102">
        <v>16684</v>
      </c>
    </row>
    <row r="59" spans="1:17" s="97" customFormat="1" ht="13.8" x14ac:dyDescent="0.25">
      <c r="A59" s="19" t="s">
        <v>84</v>
      </c>
      <c r="B59" s="91" t="s">
        <v>144</v>
      </c>
      <c r="C59" s="101">
        <v>57</v>
      </c>
      <c r="D59" s="101">
        <v>59</v>
      </c>
      <c r="E59" s="101">
        <v>55</v>
      </c>
      <c r="F59" s="102">
        <v>1222.6042826552462</v>
      </c>
      <c r="G59" s="102">
        <v>1005.5543847722638</v>
      </c>
      <c r="H59" s="102">
        <v>6833.54817987152</v>
      </c>
      <c r="I59" s="102">
        <v>945.70513918629547</v>
      </c>
      <c r="J59" s="103">
        <v>0.83421196696301525</v>
      </c>
      <c r="K59" s="103">
        <v>0.86443323529056548</v>
      </c>
      <c r="L59" s="102">
        <v>1389.4052462526768</v>
      </c>
      <c r="M59" s="102">
        <v>963.30149892933616</v>
      </c>
      <c r="N59" s="102">
        <v>9385</v>
      </c>
      <c r="O59" s="102">
        <v>13377</v>
      </c>
    </row>
    <row r="60" spans="1:17" s="97" customFormat="1" ht="13.8" x14ac:dyDescent="0.25">
      <c r="A60" s="19" t="s">
        <v>97</v>
      </c>
      <c r="B60" s="91" t="s">
        <v>145</v>
      </c>
      <c r="C60" s="101">
        <v>59</v>
      </c>
      <c r="D60" s="101">
        <v>57</v>
      </c>
      <c r="E60" s="101">
        <v>58</v>
      </c>
      <c r="F60" s="102">
        <v>1783.802055164954</v>
      </c>
      <c r="G60" s="102">
        <v>1756.6529102035008</v>
      </c>
      <c r="H60" s="102">
        <v>2871.4154867465704</v>
      </c>
      <c r="I60" s="102">
        <v>692.80692266089773</v>
      </c>
      <c r="J60" s="103">
        <v>0.75816059089826071</v>
      </c>
      <c r="K60" s="103">
        <v>0.8498076353950873</v>
      </c>
      <c r="L60" s="102">
        <v>1312.015503875969</v>
      </c>
      <c r="M60" s="102">
        <v>243.61122138395064</v>
      </c>
      <c r="N60" s="102">
        <v>22188</v>
      </c>
      <c r="O60" s="102">
        <v>63827</v>
      </c>
    </row>
    <row r="61" spans="1:17" s="97" customFormat="1" ht="13.8" x14ac:dyDescent="0.25">
      <c r="A61" s="19" t="s">
        <v>84</v>
      </c>
      <c r="B61" s="91" t="s">
        <v>146</v>
      </c>
      <c r="C61" s="101">
        <v>66</v>
      </c>
      <c r="D61" s="101">
        <v>67</v>
      </c>
      <c r="E61" s="101">
        <v>62</v>
      </c>
      <c r="F61" s="102">
        <v>1162.5259640666081</v>
      </c>
      <c r="G61" s="102">
        <v>1108.4351355739568</v>
      </c>
      <c r="H61" s="102">
        <v>2627.4101665205958</v>
      </c>
      <c r="I61" s="102">
        <v>603.52760736196319</v>
      </c>
      <c r="J61" s="103">
        <v>0.68754578754578755</v>
      </c>
      <c r="K61" s="103">
        <v>0.81890440386680985</v>
      </c>
      <c r="L61" s="102">
        <v>661.59070990359339</v>
      </c>
      <c r="M61" s="102">
        <v>-82.397234881682834</v>
      </c>
      <c r="N61" s="102">
        <v>9132</v>
      </c>
      <c r="O61" s="102">
        <v>12340</v>
      </c>
    </row>
    <row r="62" spans="1:17" s="97" customFormat="1" ht="13.8" x14ac:dyDescent="0.25">
      <c r="A62" s="19" t="s">
        <v>89</v>
      </c>
      <c r="B62" s="91" t="s">
        <v>147</v>
      </c>
      <c r="C62" s="101">
        <v>67</v>
      </c>
      <c r="D62" s="101">
        <v>64</v>
      </c>
      <c r="E62" s="101">
        <v>64</v>
      </c>
      <c r="F62" s="102">
        <v>1255.0463677286971</v>
      </c>
      <c r="G62" s="102">
        <v>1033.6607916787057</v>
      </c>
      <c r="H62" s="102">
        <v>2352.0310655828971</v>
      </c>
      <c r="I62" s="102">
        <v>299.23837625463278</v>
      </c>
      <c r="J62" s="103">
        <v>0.79517374517374517</v>
      </c>
      <c r="K62" s="103">
        <v>1.1508</v>
      </c>
      <c r="L62" s="102">
        <v>458.03044522563505</v>
      </c>
      <c r="M62" s="102">
        <v>-65.299803871665176</v>
      </c>
      <c r="N62" s="102">
        <v>62867</v>
      </c>
      <c r="O62" s="102">
        <v>96110</v>
      </c>
    </row>
    <row r="63" spans="1:17" s="97" customFormat="1" ht="13.8" x14ac:dyDescent="0.25">
      <c r="A63" s="19" t="s">
        <v>84</v>
      </c>
      <c r="B63" s="91" t="s">
        <v>148</v>
      </c>
      <c r="C63" s="101">
        <v>66</v>
      </c>
      <c r="D63" s="101">
        <v>67</v>
      </c>
      <c r="E63" s="101">
        <v>63</v>
      </c>
      <c r="F63" s="102">
        <v>1064.3520953883922</v>
      </c>
      <c r="G63" s="102">
        <v>746.96520097113569</v>
      </c>
      <c r="H63" s="102">
        <v>2705.5935472558303</v>
      </c>
      <c r="I63" s="102">
        <v>981.58863755917935</v>
      </c>
      <c r="J63" s="103">
        <v>0.4851953222194576</v>
      </c>
      <c r="K63" s="103">
        <v>0.70710645526613813</v>
      </c>
      <c r="L63" s="102">
        <v>794.66947220761006</v>
      </c>
      <c r="M63" s="102">
        <v>93.634793968086868</v>
      </c>
      <c r="N63" s="102">
        <v>5703</v>
      </c>
      <c r="O63" s="102">
        <v>6885</v>
      </c>
    </row>
    <row r="64" spans="1:17" s="97" customFormat="1" ht="13.8" x14ac:dyDescent="0.25">
      <c r="A64" s="19" t="s">
        <v>84</v>
      </c>
      <c r="B64" s="91" t="s">
        <v>149</v>
      </c>
      <c r="C64" s="101">
        <v>62</v>
      </c>
      <c r="D64" s="101">
        <v>60</v>
      </c>
      <c r="E64" s="101">
        <v>53</v>
      </c>
      <c r="F64" s="102">
        <v>1598.1339553482173</v>
      </c>
      <c r="G64" s="102">
        <v>1547.759000734754</v>
      </c>
      <c r="H64" s="102">
        <v>2430.1899366877706</v>
      </c>
      <c r="I64" s="102">
        <v>355.88137287570811</v>
      </c>
      <c r="J64" s="103">
        <v>0.56239870340356568</v>
      </c>
      <c r="K64" s="103">
        <v>0.79150579150579148</v>
      </c>
      <c r="L64" s="102">
        <v>1000.3332222592469</v>
      </c>
      <c r="M64" s="102">
        <v>153.18425858047326</v>
      </c>
      <c r="N64" s="102">
        <v>3001</v>
      </c>
      <c r="O64" s="102">
        <v>3318</v>
      </c>
    </row>
    <row r="65" spans="1:17" s="97" customFormat="1" ht="13.8" x14ac:dyDescent="0.25">
      <c r="A65" s="19" t="s">
        <v>91</v>
      </c>
      <c r="B65" s="91" t="s">
        <v>150</v>
      </c>
      <c r="C65" s="101">
        <v>60</v>
      </c>
      <c r="D65" s="101">
        <v>57</v>
      </c>
      <c r="E65" s="101">
        <v>57</v>
      </c>
      <c r="F65" s="102">
        <v>1374.5693367786391</v>
      </c>
      <c r="G65" s="102">
        <v>1173.6944777911165</v>
      </c>
      <c r="H65" s="102">
        <v>2164.5133505598624</v>
      </c>
      <c r="I65" s="102">
        <v>436.4771748492679</v>
      </c>
      <c r="J65" s="103">
        <v>0.82785018413123534</v>
      </c>
      <c r="K65" s="103">
        <v>0.86581860121540222</v>
      </c>
      <c r="L65" s="102">
        <v>493.80921619293713</v>
      </c>
      <c r="M65" s="102">
        <v>2078.8622184539186</v>
      </c>
      <c r="N65" s="102">
        <v>18576</v>
      </c>
      <c r="O65" s="102">
        <v>27776</v>
      </c>
    </row>
    <row r="66" spans="1:17" s="97" customFormat="1" ht="13.8" x14ac:dyDescent="0.25">
      <c r="A66" s="19" t="s">
        <v>91</v>
      </c>
      <c r="B66" s="91" t="s">
        <v>151</v>
      </c>
      <c r="C66" s="101">
        <v>64</v>
      </c>
      <c r="D66" s="101">
        <v>64</v>
      </c>
      <c r="E66" s="101">
        <v>57</v>
      </c>
      <c r="F66" s="102">
        <v>1140.1983939537081</v>
      </c>
      <c r="G66" s="102">
        <v>802.40629338269321</v>
      </c>
      <c r="H66" s="102">
        <v>2954.1804440245633</v>
      </c>
      <c r="I66" s="102">
        <v>840.90694378837975</v>
      </c>
      <c r="J66" s="103">
        <v>0.84395132426628494</v>
      </c>
      <c r="K66" s="103">
        <v>0.9074467181795024</v>
      </c>
      <c r="L66" s="102">
        <v>1106.4714218233348</v>
      </c>
      <c r="M66" s="102">
        <v>81.449981105338068</v>
      </c>
      <c r="N66" s="102">
        <v>10585</v>
      </c>
      <c r="O66" s="102">
        <v>17564</v>
      </c>
    </row>
    <row r="67" spans="1:17" s="97" customFormat="1" ht="13.8" x14ac:dyDescent="0.25">
      <c r="A67" s="19" t="s">
        <v>89</v>
      </c>
      <c r="B67" s="91" t="s">
        <v>152</v>
      </c>
      <c r="C67" s="101">
        <v>71</v>
      </c>
      <c r="D67" s="101">
        <v>68</v>
      </c>
      <c r="E67" s="101">
        <v>64</v>
      </c>
      <c r="F67" s="102">
        <v>1252.48244236552</v>
      </c>
      <c r="G67" s="102">
        <v>1209.0394290886891</v>
      </c>
      <c r="H67" s="102">
        <v>2054.5160931061364</v>
      </c>
      <c r="I67" s="102">
        <v>682.53703084976053</v>
      </c>
      <c r="J67" s="103">
        <v>1.1127744510978044</v>
      </c>
      <c r="K67" s="103">
        <v>1.0678123295144573</v>
      </c>
      <c r="L67" s="102">
        <v>504.45483906893861</v>
      </c>
      <c r="M67" s="102">
        <v>159.62112503248304</v>
      </c>
      <c r="N67" s="102">
        <v>53874</v>
      </c>
      <c r="O67" s="102">
        <v>99110</v>
      </c>
    </row>
    <row r="68" spans="1:17" s="97" customFormat="1" ht="13.8" x14ac:dyDescent="0.25">
      <c r="A68" s="19" t="s">
        <v>84</v>
      </c>
      <c r="B68" s="91" t="s">
        <v>153</v>
      </c>
      <c r="C68" s="101">
        <v>58</v>
      </c>
      <c r="D68" s="101">
        <v>59</v>
      </c>
      <c r="E68" s="101">
        <v>59</v>
      </c>
      <c r="F68" s="102">
        <v>1503.6295005807201</v>
      </c>
      <c r="G68" s="102">
        <v>1285.3881278538813</v>
      </c>
      <c r="H68" s="102">
        <v>3187.7177700348434</v>
      </c>
      <c r="I68" s="102">
        <v>888.79210220673633</v>
      </c>
      <c r="J68" s="103">
        <v>0.61992436271747853</v>
      </c>
      <c r="K68" s="103">
        <v>0.84270090997857872</v>
      </c>
      <c r="L68" s="102">
        <v>1214.8664343786295</v>
      </c>
      <c r="M68" s="102">
        <v>-127.7928281068525</v>
      </c>
      <c r="N68" s="102">
        <v>6888</v>
      </c>
      <c r="O68" s="102">
        <v>9974</v>
      </c>
    </row>
    <row r="69" spans="1:17" s="97" customFormat="1" ht="13.8" x14ac:dyDescent="0.25">
      <c r="A69" s="19" t="s">
        <v>91</v>
      </c>
      <c r="B69" s="91" t="s">
        <v>154</v>
      </c>
      <c r="C69" s="101">
        <v>56</v>
      </c>
      <c r="D69" s="101">
        <v>54</v>
      </c>
      <c r="E69" s="101">
        <v>51</v>
      </c>
      <c r="F69" s="102">
        <v>1589.207278811964</v>
      </c>
      <c r="G69" s="102">
        <v>1496.7738218688789</v>
      </c>
      <c r="H69" s="102">
        <v>2534.7730600292825</v>
      </c>
      <c r="I69" s="102">
        <v>886.42543400962143</v>
      </c>
      <c r="J69" s="103">
        <v>0.54400000000000004</v>
      </c>
      <c r="K69" s="103">
        <v>1.1514937661726652</v>
      </c>
      <c r="L69" s="102">
        <v>1147.7201422296591</v>
      </c>
      <c r="M69" s="102">
        <v>305.72106253921754</v>
      </c>
      <c r="N69" s="102">
        <v>19124</v>
      </c>
      <c r="O69" s="102">
        <v>25458</v>
      </c>
    </row>
    <row r="70" spans="1:17" s="97" customFormat="1" ht="13.8" x14ac:dyDescent="0.25">
      <c r="A70" s="19" t="s">
        <v>87</v>
      </c>
      <c r="B70" s="91" t="s">
        <v>155</v>
      </c>
      <c r="C70" s="101">
        <v>63</v>
      </c>
      <c r="D70" s="101">
        <v>64</v>
      </c>
      <c r="E70" s="101">
        <v>61</v>
      </c>
      <c r="F70" s="102">
        <v>1648.8308109526727</v>
      </c>
      <c r="G70" s="102">
        <v>1236.1677068118445</v>
      </c>
      <c r="H70" s="102">
        <v>3919.7577639751553</v>
      </c>
      <c r="I70" s="102">
        <v>975.20540635115037</v>
      </c>
      <c r="J70" s="103">
        <v>1.7562527496109053</v>
      </c>
      <c r="K70" s="103">
        <v>1.4324805035620092</v>
      </c>
      <c r="L70" s="102">
        <v>1175.9112063686466</v>
      </c>
      <c r="M70" s="102">
        <v>-24.508704400314933</v>
      </c>
      <c r="N70" s="102">
        <v>11431</v>
      </c>
      <c r="O70" s="102">
        <v>22116</v>
      </c>
    </row>
    <row r="71" spans="1:17" s="97" customFormat="1" ht="13.8" x14ac:dyDescent="0.25">
      <c r="A71" s="19" t="s">
        <v>84</v>
      </c>
      <c r="B71" s="91" t="s">
        <v>156</v>
      </c>
      <c r="C71" s="101">
        <v>67</v>
      </c>
      <c r="D71" s="101">
        <v>65</v>
      </c>
      <c r="E71" s="101">
        <v>68</v>
      </c>
      <c r="F71" s="102">
        <v>1174.9475157452764</v>
      </c>
      <c r="G71" s="102">
        <v>909.29965556831223</v>
      </c>
      <c r="H71" s="102">
        <v>2891.0660135292746</v>
      </c>
      <c r="I71" s="102">
        <v>881.96874271052013</v>
      </c>
      <c r="J71" s="103">
        <v>1.0261560018682858</v>
      </c>
      <c r="K71" s="103">
        <v>1.0169696969696971</v>
      </c>
      <c r="L71" s="102">
        <v>721.71681828784699</v>
      </c>
      <c r="M71" s="102">
        <v>71.611849778399815</v>
      </c>
      <c r="N71" s="102">
        <v>4287</v>
      </c>
      <c r="O71" s="102">
        <v>6340</v>
      </c>
    </row>
    <row r="72" spans="1:17" s="97" customFormat="1" ht="13.8" x14ac:dyDescent="0.25">
      <c r="A72" s="19" t="s">
        <v>87</v>
      </c>
      <c r="B72" s="91" t="s">
        <v>157</v>
      </c>
      <c r="C72" s="101">
        <v>65</v>
      </c>
      <c r="D72" s="101">
        <v>66</v>
      </c>
      <c r="E72" s="101">
        <v>59</v>
      </c>
      <c r="F72" s="102">
        <v>1349.2670490758444</v>
      </c>
      <c r="G72" s="102">
        <v>1165.3370542329349</v>
      </c>
      <c r="H72" s="102">
        <v>3012.6053395651866</v>
      </c>
      <c r="I72" s="102">
        <v>780.46880532540183</v>
      </c>
      <c r="J72" s="103">
        <v>0.64751098504163862</v>
      </c>
      <c r="K72" s="103">
        <v>0.79548149684407132</v>
      </c>
      <c r="L72" s="102">
        <v>1480.3294384250407</v>
      </c>
      <c r="M72" s="102">
        <v>38.498325225014696</v>
      </c>
      <c r="N72" s="102">
        <v>14350</v>
      </c>
      <c r="O72" s="102">
        <v>28663</v>
      </c>
    </row>
    <row r="73" spans="1:17" s="97" customFormat="1" ht="13.8" x14ac:dyDescent="0.25">
      <c r="A73" s="19" t="s">
        <v>87</v>
      </c>
      <c r="B73" s="91" t="s">
        <v>158</v>
      </c>
      <c r="C73" s="101">
        <v>66</v>
      </c>
      <c r="D73" s="101">
        <v>66</v>
      </c>
      <c r="E73" s="101">
        <v>61</v>
      </c>
      <c r="F73" s="102">
        <v>1429.2182087158928</v>
      </c>
      <c r="G73" s="102">
        <v>1206.6609120989785</v>
      </c>
      <c r="H73" s="102">
        <v>3433.8549075391179</v>
      </c>
      <c r="I73" s="102">
        <v>870.5547652916074</v>
      </c>
      <c r="J73" s="103">
        <v>0.78373900853829492</v>
      </c>
      <c r="K73" s="103">
        <v>0.86813272204522496</v>
      </c>
      <c r="L73" s="102">
        <v>1224.9450407345144</v>
      </c>
      <c r="M73" s="102">
        <v>184.86911483253573</v>
      </c>
      <c r="N73" s="102">
        <v>15466</v>
      </c>
      <c r="O73" s="102">
        <v>33374</v>
      </c>
    </row>
    <row r="74" spans="1:17" s="97" customFormat="1" ht="13.8" x14ac:dyDescent="0.25">
      <c r="A74" s="19" t="s">
        <v>91</v>
      </c>
      <c r="B74" s="91" t="s">
        <v>159</v>
      </c>
      <c r="C74" s="101">
        <v>64</v>
      </c>
      <c r="D74" s="101">
        <v>63</v>
      </c>
      <c r="E74" s="101">
        <v>59</v>
      </c>
      <c r="F74" s="102">
        <v>1055.4978619425779</v>
      </c>
      <c r="G74" s="102">
        <v>807.9850507401884</v>
      </c>
      <c r="H74" s="102">
        <v>1890.5620036652413</v>
      </c>
      <c r="I74" s="102">
        <v>697.89248625534515</v>
      </c>
      <c r="J74" s="103">
        <v>0.66332485134083508</v>
      </c>
      <c r="K74" s="103">
        <v>0.79986824784069988</v>
      </c>
      <c r="L74" s="102">
        <v>713.95846059865607</v>
      </c>
      <c r="M74" s="102">
        <v>63.530849114233355</v>
      </c>
      <c r="N74" s="102">
        <v>34324</v>
      </c>
      <c r="O74" s="102">
        <v>43197</v>
      </c>
      <c r="Q74" s="97" t="s">
        <v>278</v>
      </c>
    </row>
    <row r="75" spans="1:17" s="97" customFormat="1" ht="13.8" x14ac:dyDescent="0.25">
      <c r="A75" s="19" t="s">
        <v>84</v>
      </c>
      <c r="B75" s="91" t="s">
        <v>160</v>
      </c>
      <c r="C75" s="101">
        <v>70</v>
      </c>
      <c r="D75" s="101">
        <v>69</v>
      </c>
      <c r="E75" s="101">
        <v>65</v>
      </c>
      <c r="F75" s="102">
        <v>904.72046987165538</v>
      </c>
      <c r="G75" s="102">
        <v>461.72059984214678</v>
      </c>
      <c r="H75" s="102">
        <v>3304.1113769849903</v>
      </c>
      <c r="I75" s="102">
        <v>1351.9686752229716</v>
      </c>
      <c r="J75" s="103">
        <v>1.0449835014999853</v>
      </c>
      <c r="K75" s="103">
        <v>1.0322450333507847</v>
      </c>
      <c r="L75" s="102">
        <v>505.11202958451162</v>
      </c>
      <c r="M75" s="102">
        <v>-36.650863606699993</v>
      </c>
      <c r="N75" s="102">
        <v>4597</v>
      </c>
      <c r="O75" s="102">
        <v>4613</v>
      </c>
    </row>
    <row r="76" spans="1:17" s="97" customFormat="1" ht="13.8" x14ac:dyDescent="0.25">
      <c r="A76" s="19" t="s">
        <v>89</v>
      </c>
      <c r="B76" s="91" t="s">
        <v>161</v>
      </c>
      <c r="C76" s="101">
        <v>71</v>
      </c>
      <c r="D76" s="101">
        <v>68</v>
      </c>
      <c r="E76" s="101">
        <v>64</v>
      </c>
      <c r="F76" s="102">
        <v>1029.6689143116903</v>
      </c>
      <c r="G76" s="102">
        <v>970.21923089489337</v>
      </c>
      <c r="H76" s="102">
        <v>1816.1678915069324</v>
      </c>
      <c r="I76" s="102">
        <v>371.70997802863855</v>
      </c>
      <c r="J76" s="103">
        <v>0.95076634344698152</v>
      </c>
      <c r="K76" s="103">
        <v>0.9659572627389913</v>
      </c>
      <c r="L76" s="102">
        <v>395.5451170543223</v>
      </c>
      <c r="M76" s="102">
        <v>111.60106583832096</v>
      </c>
      <c r="N76" s="102">
        <v>65970</v>
      </c>
      <c r="O76" s="102">
        <v>155725</v>
      </c>
    </row>
    <row r="77" spans="1:17" s="97" customFormat="1" ht="13.8" x14ac:dyDescent="0.25">
      <c r="A77" s="19" t="s">
        <v>97</v>
      </c>
      <c r="B77" s="91" t="s">
        <v>162</v>
      </c>
      <c r="C77" s="101">
        <v>69</v>
      </c>
      <c r="D77" s="101">
        <v>68</v>
      </c>
      <c r="E77" s="101">
        <v>67</v>
      </c>
      <c r="F77" s="102">
        <v>1263.0456186412864</v>
      </c>
      <c r="G77" s="102">
        <v>1043.5116738637196</v>
      </c>
      <c r="H77" s="102">
        <v>2130.8235011486704</v>
      </c>
      <c r="I77" s="102">
        <v>530.17722349852318</v>
      </c>
      <c r="J77" s="103">
        <v>0.93170160625709075</v>
      </c>
      <c r="K77" s="103">
        <v>0.96125587295011838</v>
      </c>
      <c r="L77" s="102">
        <v>1043.1572038070233</v>
      </c>
      <c r="M77" s="102">
        <v>4371.5867671480128</v>
      </c>
      <c r="N77" s="102">
        <v>60940</v>
      </c>
      <c r="O77" s="102">
        <v>146132</v>
      </c>
    </row>
    <row r="78" spans="1:17" s="97" customFormat="1" ht="13.8" x14ac:dyDescent="0.25">
      <c r="A78" s="19" t="s">
        <v>87</v>
      </c>
      <c r="B78" s="91" t="s">
        <v>163</v>
      </c>
      <c r="C78" s="101">
        <v>65</v>
      </c>
      <c r="D78" s="101">
        <v>67</v>
      </c>
      <c r="E78" s="101">
        <v>60</v>
      </c>
      <c r="F78" s="102">
        <v>1613.7020158298294</v>
      </c>
      <c r="G78" s="102">
        <v>1375</v>
      </c>
      <c r="H78" s="102">
        <v>2712.8988374969081</v>
      </c>
      <c r="I78" s="102">
        <v>815.54538708879545</v>
      </c>
      <c r="J78" s="103">
        <v>0.27166564228641671</v>
      </c>
      <c r="K78" s="103">
        <v>0.44292967280932682</v>
      </c>
      <c r="L78" s="102">
        <v>2522.6935443977245</v>
      </c>
      <c r="M78" s="102">
        <v>690.78153536977493</v>
      </c>
      <c r="N78" s="102">
        <v>16316</v>
      </c>
      <c r="O78" s="102">
        <v>35733</v>
      </c>
    </row>
    <row r="79" spans="1:17" s="97" customFormat="1" ht="13.8" x14ac:dyDescent="0.25">
      <c r="A79" s="19" t="s">
        <v>97</v>
      </c>
      <c r="B79" s="91" t="s">
        <v>164</v>
      </c>
      <c r="C79" s="101">
        <v>66</v>
      </c>
      <c r="D79" s="101">
        <v>62</v>
      </c>
      <c r="E79" s="101">
        <v>62</v>
      </c>
      <c r="F79" s="102">
        <v>1476.5391417195847</v>
      </c>
      <c r="G79" s="102">
        <v>1078.4986420335049</v>
      </c>
      <c r="H79" s="102">
        <v>1737.375264590263</v>
      </c>
      <c r="I79" s="102">
        <v>808.65504149447304</v>
      </c>
      <c r="J79" s="103">
        <v>0.26859097019325257</v>
      </c>
      <c r="K79" s="103">
        <v>0.35647684067260321</v>
      </c>
      <c r="L79" s="102">
        <v>495.1281792830024</v>
      </c>
      <c r="M79" s="102">
        <v>3467.5939925410744</v>
      </c>
      <c r="N79" s="102">
        <v>64864</v>
      </c>
      <c r="O79" s="102">
        <v>143879</v>
      </c>
    </row>
    <row r="80" spans="1:17" s="97" customFormat="1" ht="13.8" x14ac:dyDescent="0.25">
      <c r="A80" s="19" t="s">
        <v>89</v>
      </c>
      <c r="B80" s="91" t="s">
        <v>165</v>
      </c>
      <c r="C80" s="101">
        <v>67</v>
      </c>
      <c r="D80" s="101">
        <v>63</v>
      </c>
      <c r="E80" s="101">
        <v>63</v>
      </c>
      <c r="F80" s="102">
        <v>1575.5866666666666</v>
      </c>
      <c r="G80" s="102">
        <v>1251.7942054041996</v>
      </c>
      <c r="H80" s="102">
        <v>2703.0409356725145</v>
      </c>
      <c r="I80" s="102">
        <v>558.69005847953213</v>
      </c>
      <c r="J80" s="103">
        <v>1.0707765263781861</v>
      </c>
      <c r="K80" s="103">
        <v>1.053494623655914</v>
      </c>
      <c r="L80" s="102">
        <v>538.9707602339181</v>
      </c>
      <c r="M80" s="102">
        <v>200.81871345029239</v>
      </c>
      <c r="N80" s="102">
        <v>43277</v>
      </c>
      <c r="O80" s="102">
        <v>78041</v>
      </c>
    </row>
    <row r="81" spans="1:17" s="97" customFormat="1" ht="13.8" x14ac:dyDescent="0.25">
      <c r="A81" s="19" t="s">
        <v>97</v>
      </c>
      <c r="B81" s="91" t="s">
        <v>166</v>
      </c>
      <c r="C81" s="101">
        <v>64</v>
      </c>
      <c r="D81" s="101">
        <v>59</v>
      </c>
      <c r="E81" s="101">
        <v>59</v>
      </c>
      <c r="F81" s="102">
        <v>1411.6457868741431</v>
      </c>
      <c r="G81" s="102">
        <v>1275.9000072524204</v>
      </c>
      <c r="H81" s="102">
        <v>2.3337463039133093</v>
      </c>
      <c r="I81" s="102">
        <v>516.14714967705697</v>
      </c>
      <c r="J81" s="103">
        <v>0.17139964099967783</v>
      </c>
      <c r="K81" s="103">
        <v>0.6095725531868752</v>
      </c>
      <c r="L81" s="102">
        <v>571.78254621140786</v>
      </c>
      <c r="M81" s="102">
        <v>489.24334902621541</v>
      </c>
      <c r="N81" s="102">
        <v>61213</v>
      </c>
      <c r="O81" s="102">
        <v>148912</v>
      </c>
    </row>
    <row r="82" spans="1:17" s="97" customFormat="1" ht="13.8" x14ac:dyDescent="0.25">
      <c r="A82" s="19" t="s">
        <v>84</v>
      </c>
      <c r="B82" s="91" t="s">
        <v>167</v>
      </c>
      <c r="C82" s="105">
        <v>68</v>
      </c>
      <c r="D82" s="105">
        <v>69</v>
      </c>
      <c r="E82" s="105">
        <v>64</v>
      </c>
      <c r="F82" s="106">
        <v>1136.3636363636363</v>
      </c>
      <c r="G82" s="106">
        <v>642.29368932038835</v>
      </c>
      <c r="H82" s="106">
        <v>2595.6625074272133</v>
      </c>
      <c r="I82" s="106">
        <v>761.43790849673201</v>
      </c>
      <c r="J82" s="107">
        <v>0.71799734496491563</v>
      </c>
      <c r="K82" s="107">
        <v>0.72381022345835566</v>
      </c>
      <c r="L82" s="106">
        <v>486.48247177658942</v>
      </c>
      <c r="M82" s="106">
        <v>177.52731134878158</v>
      </c>
      <c r="N82" s="106">
        <v>6732</v>
      </c>
      <c r="O82" s="106">
        <v>7681</v>
      </c>
    </row>
    <row r="83" spans="1:17" s="108" customFormat="1" ht="13.2" x14ac:dyDescent="0.25">
      <c r="A83" s="16"/>
      <c r="B83" s="17"/>
      <c r="C83" s="18" t="s">
        <v>168</v>
      </c>
      <c r="D83" s="18" t="s">
        <v>168</v>
      </c>
      <c r="E83" s="18" t="s">
        <v>168</v>
      </c>
      <c r="F83" s="18" t="s">
        <v>169</v>
      </c>
      <c r="G83" s="18" t="s">
        <v>169</v>
      </c>
      <c r="H83" s="18" t="s">
        <v>169</v>
      </c>
      <c r="I83" s="18" t="s">
        <v>169</v>
      </c>
      <c r="J83" s="18" t="s">
        <v>169</v>
      </c>
      <c r="K83" s="18" t="s">
        <v>169</v>
      </c>
      <c r="L83" s="18" t="s">
        <v>169</v>
      </c>
      <c r="M83" s="18" t="s">
        <v>169</v>
      </c>
      <c r="N83" s="18"/>
      <c r="O83" s="18"/>
      <c r="P83" s="87"/>
    </row>
    <row r="84" spans="1:17" s="97" customFormat="1" ht="13.8" hidden="1" x14ac:dyDescent="0.25">
      <c r="A84" s="19"/>
      <c r="B84" s="89" t="s">
        <v>170</v>
      </c>
      <c r="C84" s="94">
        <f>AVERAGE(C2:C80)</f>
        <v>64.012987012987011</v>
      </c>
      <c r="D84" s="94">
        <f>AVERAGE(D2:D80)</f>
        <v>62.922077922077925</v>
      </c>
      <c r="E84" s="94">
        <f>AVERAGE(E2:E80)</f>
        <v>60.116883116883116</v>
      </c>
      <c r="F84" s="94">
        <f>MEDIAN(F4:F82)</f>
        <v>1282.7710352004726</v>
      </c>
      <c r="G84" s="94">
        <f t="shared" ref="G84:M84" si="0">IF(COUNTA(G4:G82)=0,0,MEDIAN(G4:G82))</f>
        <v>1108.4351355739568</v>
      </c>
      <c r="H84" s="94">
        <f>IF(COUNTA(H4:H82)=0,0,MEDIAN(H4:H82))</f>
        <v>2433.3477602250596</v>
      </c>
      <c r="I84" s="94">
        <f t="shared" si="0"/>
        <v>692.80692266089773</v>
      </c>
      <c r="J84" s="95">
        <f t="shared" si="0"/>
        <v>0.72506887052341595</v>
      </c>
      <c r="K84" s="95">
        <f t="shared" si="0"/>
        <v>0.86443323529056548</v>
      </c>
      <c r="L84" s="94">
        <f t="shared" si="0"/>
        <v>819.70379909851897</v>
      </c>
      <c r="M84" s="94">
        <f t="shared" si="0"/>
        <v>186.42792322176976</v>
      </c>
      <c r="N84" s="96">
        <v>2586980</v>
      </c>
      <c r="O84" s="96">
        <v>5443134</v>
      </c>
    </row>
    <row r="85" spans="1:17" s="97" customFormat="1" ht="13.8" hidden="1" x14ac:dyDescent="0.25">
      <c r="A85" s="25" t="s">
        <v>89</v>
      </c>
      <c r="B85" s="90" t="s">
        <v>171</v>
      </c>
      <c r="C85" s="94">
        <f>AVERAGE(C4,C7,C9,C18,C22,C31,C35,C42,C43,C44,C49,C50,C52,C59,C64,C73,C77)</f>
        <v>64.294117647058826</v>
      </c>
      <c r="D85" s="94">
        <f>AVERAGE(D4,D7,D9,D18,D22,D31,D35,D42,D43,D44,D49,D50,D52,D59,D64,D73,D77)</f>
        <v>63.588235294117645</v>
      </c>
      <c r="E85" s="94">
        <f>AVERAGE(E4,E7,E9,E18,E22,E31,E35,E42,E43,E44,E49,E50,E52,E59,E64,E73,E77)</f>
        <v>59.058823529411768</v>
      </c>
      <c r="F85" s="94">
        <f t="shared" ref="F85:M85" si="1">MEDIAN(F7,F10,F12,F21,F25,F34,F38,F45,F46,F47,F52,F53,F55,F62,F67,F76,F80)</f>
        <v>1273.244712552955</v>
      </c>
      <c r="G85" s="94">
        <f t="shared" si="1"/>
        <v>1209.0394290886891</v>
      </c>
      <c r="H85" s="94">
        <f t="shared" si="1"/>
        <v>1961.7417373161732</v>
      </c>
      <c r="I85" s="94">
        <f t="shared" si="1"/>
        <v>410.93829509502422</v>
      </c>
      <c r="J85" s="95">
        <f t="shared" si="1"/>
        <v>0.82948198559074804</v>
      </c>
      <c r="K85" s="95">
        <f t="shared" si="1"/>
        <v>0.89193652415406965</v>
      </c>
      <c r="L85" s="94">
        <f t="shared" si="1"/>
        <v>541.69983196250109</v>
      </c>
      <c r="M85" s="94">
        <f t="shared" si="1"/>
        <v>165.14815998453676</v>
      </c>
    </row>
    <row r="86" spans="1:17" s="97" customFormat="1" ht="13.8" hidden="1" x14ac:dyDescent="0.25">
      <c r="A86" s="19" t="s">
        <v>97</v>
      </c>
      <c r="B86" s="91" t="s">
        <v>172</v>
      </c>
      <c r="C86" s="94">
        <f>AVERAGE(C10,C13,C14,C20,C26,C33,C36,C40,C45,C53,C57,C74,C76,C78)</f>
        <v>63.857142857142854</v>
      </c>
      <c r="D86" s="94">
        <f>AVERAGE(D10,D13,D14,D20,D26,D33,D36,D40,D45,D53,D57,D74,D76,D78)</f>
        <v>63</v>
      </c>
      <c r="E86" s="94">
        <f>AVERAGE(E10,E13,E14,E20,E26,E33,E36,E40,E45,E53,E57,E74,E76,E78)</f>
        <v>61</v>
      </c>
      <c r="F86" s="94">
        <f t="shared" ref="F86:M86" si="2">MEDIAN(F13,F16,F17,F23,F29,F36,F39,F43,F48,F56,F60,F77,F79,F81)</f>
        <v>1319.718129055311</v>
      </c>
      <c r="G86" s="94">
        <f t="shared" si="2"/>
        <v>1124.806232487362</v>
      </c>
      <c r="H86" s="94">
        <f t="shared" si="2"/>
        <v>1989.1264831761086</v>
      </c>
      <c r="I86" s="94">
        <f t="shared" si="2"/>
        <v>587.19044020521392</v>
      </c>
      <c r="J86" s="95">
        <f t="shared" si="2"/>
        <v>0.51251355200456139</v>
      </c>
      <c r="K86" s="95">
        <f t="shared" si="2"/>
        <v>0.64033837786354053</v>
      </c>
      <c r="L86" s="94">
        <f t="shared" si="2"/>
        <v>775.61597270502432</v>
      </c>
      <c r="M86" s="94">
        <f t="shared" si="2"/>
        <v>394.59448089454349</v>
      </c>
    </row>
    <row r="87" spans="1:17" s="97" customFormat="1" ht="13.8" hidden="1" x14ac:dyDescent="0.25">
      <c r="A87" s="19" t="s">
        <v>87</v>
      </c>
      <c r="B87" s="91" t="s">
        <v>173</v>
      </c>
      <c r="C87" s="94">
        <f>AVERAGE(C3,C25,C27,C28,C32,C37,C46,C67,C69,C70,C75)</f>
        <v>63.2</v>
      </c>
      <c r="D87" s="94">
        <f>AVERAGE(D3,D25,D27,D28,D32,D37,D46,D67,D69,D70,D75)</f>
        <v>62.4</v>
      </c>
      <c r="E87" s="94">
        <f>AVERAGE(E3,E25,E27,E28,E32,E37,E46,E67,E69,E70,E75)</f>
        <v>58.8</v>
      </c>
      <c r="F87" s="94">
        <f t="shared" ref="F87:M87" si="3">MEDIAN(F6,F28,F30,F31,F35,F40,F49,F70,F72,F73,F78)</f>
        <v>1410.3020739404869</v>
      </c>
      <c r="G87" s="94">
        <f t="shared" si="3"/>
        <v>1165.3370542329349</v>
      </c>
      <c r="H87" s="94">
        <f t="shared" si="3"/>
        <v>2856.5126549135975</v>
      </c>
      <c r="I87" s="94">
        <f t="shared" si="3"/>
        <v>819.43782753692233</v>
      </c>
      <c r="J87" s="95">
        <f t="shared" si="3"/>
        <v>0.78373900853829492</v>
      </c>
      <c r="K87" s="95">
        <f t="shared" si="3"/>
        <v>0.88768120711766829</v>
      </c>
      <c r="L87" s="94">
        <f t="shared" si="3"/>
        <v>1175.9112063686466</v>
      </c>
      <c r="M87" s="94">
        <f t="shared" si="3"/>
        <v>301.72334120355907</v>
      </c>
    </row>
    <row r="88" spans="1:17" s="97" customFormat="1" ht="13.8" hidden="1" x14ac:dyDescent="0.25">
      <c r="A88" s="19" t="s">
        <v>91</v>
      </c>
      <c r="B88" s="91" t="s">
        <v>174</v>
      </c>
      <c r="C88" s="94">
        <f>AVERAGE(C5,C6,C12,C16,C17,C19,C23,C39,C47,C48,C51,C55,C62,C63,C66,C71,C8)</f>
        <v>65.17647058823529</v>
      </c>
      <c r="D88" s="94">
        <f>AVERAGE(D5,D6,D12,D16,D17,D19,D23,D39,D47,D48,D51,D55,D62,D63,D66,D71,D8)</f>
        <v>63.411764705882355</v>
      </c>
      <c r="E88" s="94">
        <f>AVERAGE(E5,E6,E12,E16,E17,E19,E23,E39,E47,E48,E51,E55,E62,E63,E66,E71,E8)</f>
        <v>61.352941176470587</v>
      </c>
      <c r="F88" s="94">
        <f t="shared" ref="F88:M88" si="4">MEDIAN(F9,F15,F19,F20,F22,F26,F42,F50,F51,F54,F58,F65,F66,F69,F74,F8)</f>
        <v>1285.2882009750438</v>
      </c>
      <c r="G88" s="94">
        <f t="shared" si="4"/>
        <v>1079.8307036164827</v>
      </c>
      <c r="H88" s="94">
        <f t="shared" si="4"/>
        <v>2536.6947672698157</v>
      </c>
      <c r="I88" s="94">
        <f t="shared" si="4"/>
        <v>781.96166225512081</v>
      </c>
      <c r="J88" s="95">
        <f t="shared" si="4"/>
        <v>0.69419686093212551</v>
      </c>
      <c r="K88" s="95">
        <f t="shared" si="4"/>
        <v>0.88663265969745231</v>
      </c>
      <c r="L88" s="94">
        <f t="shared" si="4"/>
        <v>876.18369475473332</v>
      </c>
      <c r="M88" s="94">
        <f t="shared" si="4"/>
        <v>227.41176581839397</v>
      </c>
    </row>
    <row r="89" spans="1:17" s="97" customFormat="1" ht="13.8" hidden="1" x14ac:dyDescent="0.25">
      <c r="A89" s="19" t="s">
        <v>84</v>
      </c>
      <c r="B89" s="91" t="s">
        <v>175</v>
      </c>
      <c r="C89" s="94">
        <f>AVERAGE(C1,C2,C11,C15,C21,C24,C29,C30,C34,C38,C41,C54,C56,C58,C60,C61,C65,C68,C72,C79)</f>
        <v>63.055555555555557</v>
      </c>
      <c r="D89" s="94">
        <f>AVERAGE(D1,D2,D11,D15,D21,D24,D29,D30,D34,D38,D41,D54,D56,D58,D60,D61,D65,D68,D72,D79)</f>
        <v>62.055555555555557</v>
      </c>
      <c r="E89" s="94">
        <f>AVERAGE(E1,E2,E11,E15,E21,E24,E29,E30,E34,E38,E41,E54,E56,E58,E60,E61,E65,E68,E72,E79)</f>
        <v>59.833333333333336</v>
      </c>
      <c r="F89" s="94">
        <f t="shared" ref="F89:M89" si="5">MEDIAN(F4,F5,F11,F14,F18,F24,F27,F32,F33,F37,F41,F44,F57,F59,F61,F63,F64,F68,F71,F75,F82)</f>
        <v>1196.5289897227069</v>
      </c>
      <c r="G89" s="94">
        <f t="shared" si="5"/>
        <v>1065.2418447694038</v>
      </c>
      <c r="H89" s="94">
        <f t="shared" si="5"/>
        <v>2705.5935472558303</v>
      </c>
      <c r="I89" s="94">
        <f t="shared" si="5"/>
        <v>818.03795620437961</v>
      </c>
      <c r="J89" s="95">
        <f t="shared" si="5"/>
        <v>0.71799734496491563</v>
      </c>
      <c r="K89" s="95">
        <f t="shared" si="5"/>
        <v>0.84270090997857872</v>
      </c>
      <c r="L89" s="94">
        <f t="shared" si="5"/>
        <v>845.22933529556042</v>
      </c>
      <c r="M89" s="94">
        <f t="shared" si="5"/>
        <v>97.979134901726923</v>
      </c>
    </row>
    <row r="90" spans="1:17" ht="13.8" x14ac:dyDescent="0.25">
      <c r="A90" s="19"/>
      <c r="B90" s="89" t="s">
        <v>170</v>
      </c>
      <c r="C90" s="94">
        <v>64.012987012987011</v>
      </c>
      <c r="D90" s="94">
        <v>62.922077922077925</v>
      </c>
      <c r="E90" s="94">
        <v>60.116883116883116</v>
      </c>
      <c r="F90" s="94">
        <v>1282.7710352004726</v>
      </c>
      <c r="G90" s="94">
        <v>1108.4351355739568</v>
      </c>
      <c r="H90" s="94">
        <v>2433.3477602250596</v>
      </c>
      <c r="I90" s="94">
        <v>692.80692266089773</v>
      </c>
      <c r="J90" s="95">
        <v>0.72506887052341595</v>
      </c>
      <c r="K90" s="95">
        <v>0.86443323529056548</v>
      </c>
      <c r="L90" s="94">
        <v>819.70379909851897</v>
      </c>
      <c r="M90" s="94">
        <v>186.42792322176976</v>
      </c>
      <c r="N90" s="96">
        <v>2586980</v>
      </c>
      <c r="O90" s="96">
        <v>5443134</v>
      </c>
      <c r="P90" s="3"/>
      <c r="Q90" s="88"/>
    </row>
    <row r="91" spans="1:17" ht="13.8" x14ac:dyDescent="0.25">
      <c r="A91" s="19" t="s">
        <v>89</v>
      </c>
      <c r="B91" s="89" t="s">
        <v>171</v>
      </c>
      <c r="C91" s="94">
        <v>64.294117647058826</v>
      </c>
      <c r="D91" s="94">
        <v>63.588235294117645</v>
      </c>
      <c r="E91" s="94">
        <v>59.058823529411768</v>
      </c>
      <c r="F91" s="94">
        <v>1273.244712552955</v>
      </c>
      <c r="G91" s="94">
        <v>1209.0394290886891</v>
      </c>
      <c r="H91" s="94">
        <v>1961.7417373161732</v>
      </c>
      <c r="I91" s="94">
        <v>410.93829509502422</v>
      </c>
      <c r="J91" s="95">
        <v>0.82948198559074804</v>
      </c>
      <c r="K91" s="95">
        <v>0.89193652415406965</v>
      </c>
      <c r="L91" s="94">
        <v>541.69983196250109</v>
      </c>
      <c r="M91" s="94">
        <v>165.14815998453676</v>
      </c>
      <c r="N91" s="97"/>
      <c r="O91" s="97"/>
    </row>
    <row r="92" spans="1:17" ht="13.8" x14ac:dyDescent="0.25">
      <c r="A92" s="19" t="s">
        <v>97</v>
      </c>
      <c r="B92" s="89" t="s">
        <v>172</v>
      </c>
      <c r="C92" s="94">
        <v>63.857142857142854</v>
      </c>
      <c r="D92" s="94">
        <v>63</v>
      </c>
      <c r="E92" s="94">
        <v>61</v>
      </c>
      <c r="F92" s="94">
        <v>1319.718129055311</v>
      </c>
      <c r="G92" s="94">
        <v>1124.806232487362</v>
      </c>
      <c r="H92" s="94">
        <v>1989.1264831761086</v>
      </c>
      <c r="I92" s="94">
        <v>587.19044020521392</v>
      </c>
      <c r="J92" s="95">
        <v>0.51251355200456139</v>
      </c>
      <c r="K92" s="95">
        <v>0.64033837786354053</v>
      </c>
      <c r="L92" s="94">
        <v>775.61597270502432</v>
      </c>
      <c r="M92" s="94">
        <v>394.59448089454349</v>
      </c>
      <c r="N92" s="97"/>
      <c r="O92" s="97"/>
    </row>
    <row r="93" spans="1:17" ht="13.8" x14ac:dyDescent="0.25">
      <c r="A93" s="19" t="s">
        <v>87</v>
      </c>
      <c r="B93" s="89" t="s">
        <v>173</v>
      </c>
      <c r="C93" s="94">
        <v>63.2</v>
      </c>
      <c r="D93" s="94">
        <v>62.4</v>
      </c>
      <c r="E93" s="94">
        <v>58.8</v>
      </c>
      <c r="F93" s="94">
        <v>1410.3020739404869</v>
      </c>
      <c r="G93" s="94">
        <v>1165.3370542329349</v>
      </c>
      <c r="H93" s="94">
        <v>2856.5126549135975</v>
      </c>
      <c r="I93" s="94">
        <v>819.43782753692233</v>
      </c>
      <c r="J93" s="95">
        <v>0.78373900853829492</v>
      </c>
      <c r="K93" s="95">
        <v>0.88768120711766829</v>
      </c>
      <c r="L93" s="94">
        <v>1175.9112063686466</v>
      </c>
      <c r="M93" s="94">
        <v>301.72334120355907</v>
      </c>
      <c r="N93" s="97"/>
      <c r="O93" s="97"/>
    </row>
    <row r="94" spans="1:17" ht="13.8" x14ac:dyDescent="0.25">
      <c r="A94" s="19" t="s">
        <v>91</v>
      </c>
      <c r="B94" s="89" t="s">
        <v>174</v>
      </c>
      <c r="C94" s="94">
        <v>65.17647058823529</v>
      </c>
      <c r="D94" s="94">
        <v>63.411764705882355</v>
      </c>
      <c r="E94" s="94">
        <v>61.352941176470587</v>
      </c>
      <c r="F94" s="94">
        <v>1285.2882009750438</v>
      </c>
      <c r="G94" s="94">
        <v>1079.8307036164827</v>
      </c>
      <c r="H94" s="94">
        <v>2536.6947672698157</v>
      </c>
      <c r="I94" s="94">
        <v>781.96166225512081</v>
      </c>
      <c r="J94" s="138">
        <v>0.69419686093212551</v>
      </c>
      <c r="K94" s="138">
        <v>0.88663265969745231</v>
      </c>
      <c r="L94" s="94">
        <v>876.18369475473332</v>
      </c>
      <c r="M94" s="94">
        <v>227.41176581839397</v>
      </c>
      <c r="N94" s="97"/>
      <c r="O94" s="97"/>
    </row>
    <row r="95" spans="1:17" ht="13.8" x14ac:dyDescent="0.25">
      <c r="A95" s="19" t="s">
        <v>84</v>
      </c>
      <c r="B95" s="89" t="s">
        <v>175</v>
      </c>
      <c r="C95" s="94">
        <v>63.055555555555557</v>
      </c>
      <c r="D95" s="94">
        <v>62.055555555555557</v>
      </c>
      <c r="E95" s="94">
        <v>59.833333333333336</v>
      </c>
      <c r="F95" s="94">
        <v>1196.5289897227069</v>
      </c>
      <c r="G95" s="94">
        <v>1065.2418447694038</v>
      </c>
      <c r="H95" s="94">
        <v>2705.5935472558303</v>
      </c>
      <c r="I95" s="94">
        <v>818.03795620437961</v>
      </c>
      <c r="J95" s="138">
        <v>0.71799734496491563</v>
      </c>
      <c r="K95" s="138">
        <v>0.84270090997857872</v>
      </c>
      <c r="L95" s="94">
        <v>845.22933529556042</v>
      </c>
      <c r="M95" s="94">
        <v>97.979134901726923</v>
      </c>
      <c r="N95" s="97"/>
      <c r="O95" s="97"/>
    </row>
  </sheetData>
  <sortState ref="A100:O178">
    <sortCondition ref="A100:A178"/>
  </sortState>
  <printOptions headings="1"/>
  <pageMargins left="0.70866141732283472" right="0.70866141732283472" top="0.74803149606299213" bottom="0.74803149606299213" header="0.31496062992125984" footer="0.31496062992125984"/>
  <pageSetup paperSize="8"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GridLines="0" zoomScale="65" zoomScaleNormal="65" workbookViewId="0">
      <pane xSplit="2" ySplit="3" topLeftCell="G52" activePane="bottomRight" state="frozen"/>
      <selection pane="topRight"/>
      <selection pane="bottomLeft"/>
      <selection pane="bottomRight"/>
    </sheetView>
  </sheetViews>
  <sheetFormatPr defaultColWidth="13.5546875" defaultRowHeight="15.6" x14ac:dyDescent="0.25"/>
  <cols>
    <col min="1" max="1" width="10.109375" style="15" customWidth="1"/>
    <col min="2" max="2" width="22.109375" style="14" customWidth="1"/>
    <col min="3" max="3" width="17" style="1" customWidth="1"/>
    <col min="4" max="4" width="19.88671875" style="1" customWidth="1"/>
    <col min="5" max="5" width="16.6640625" style="1" customWidth="1"/>
    <col min="6" max="6" width="16.109375" style="1" customWidth="1"/>
    <col min="7" max="7" width="15.33203125" style="1" customWidth="1"/>
    <col min="8" max="8" width="16.5546875" style="1" customWidth="1"/>
    <col min="9" max="9" width="17.33203125" style="1" customWidth="1"/>
    <col min="10" max="10" width="19.33203125" style="1" customWidth="1"/>
    <col min="11" max="11" width="18.109375" style="1" customWidth="1"/>
    <col min="12" max="12" width="14.88671875" style="1" customWidth="1"/>
    <col min="13" max="13" width="14.6640625" style="1" customWidth="1"/>
    <col min="14" max="15" width="14.88671875" style="1" customWidth="1"/>
    <col min="16" max="16" width="4.6640625" style="1" customWidth="1"/>
    <col min="17" max="17" width="160.6640625" style="10" customWidth="1"/>
    <col min="18" max="18" width="17" style="1" customWidth="1"/>
    <col min="19" max="16384" width="13.5546875" style="1"/>
  </cols>
  <sheetData>
    <row r="1" spans="1:18" ht="44.25" customHeight="1" x14ac:dyDescent="0.25">
      <c r="A1" s="47" t="s">
        <v>279</v>
      </c>
      <c r="B1" s="47"/>
      <c r="C1" s="47"/>
      <c r="D1" s="47"/>
      <c r="E1" s="47"/>
      <c r="F1" s="47"/>
      <c r="G1" s="47"/>
      <c r="H1" s="47"/>
      <c r="I1" s="47"/>
      <c r="J1" s="47"/>
      <c r="K1" s="47"/>
      <c r="L1" s="47"/>
      <c r="M1" s="47"/>
      <c r="N1" s="47"/>
      <c r="O1" s="47"/>
      <c r="P1" s="47"/>
      <c r="Q1" s="47"/>
    </row>
    <row r="2" spans="1:18" s="8" customFormat="1" ht="20.399999999999999" x14ac:dyDescent="0.2">
      <c r="A2" s="16"/>
      <c r="B2" s="17"/>
      <c r="C2" s="18" t="s">
        <v>54</v>
      </c>
      <c r="D2" s="18" t="s">
        <v>55</v>
      </c>
      <c r="E2" s="18" t="s">
        <v>56</v>
      </c>
      <c r="F2" s="18" t="s">
        <v>57</v>
      </c>
      <c r="G2" s="18" t="s">
        <v>58</v>
      </c>
      <c r="H2" s="18" t="s">
        <v>59</v>
      </c>
      <c r="I2" s="18" t="s">
        <v>60</v>
      </c>
      <c r="J2" s="18" t="s">
        <v>61</v>
      </c>
      <c r="K2" s="18" t="s">
        <v>62</v>
      </c>
      <c r="L2" s="18" t="s">
        <v>63</v>
      </c>
      <c r="M2" s="18" t="s">
        <v>64</v>
      </c>
      <c r="N2" s="18" t="s">
        <v>65</v>
      </c>
      <c r="O2" s="18" t="s">
        <v>66</v>
      </c>
      <c r="P2" s="18"/>
      <c r="Q2" s="18" t="s">
        <v>67</v>
      </c>
    </row>
    <row r="3" spans="1:18" ht="69" x14ac:dyDescent="0.25">
      <c r="A3" s="45" t="s">
        <v>68</v>
      </c>
      <c r="B3" s="45" t="s">
        <v>69</v>
      </c>
      <c r="C3" s="46" t="s">
        <v>70</v>
      </c>
      <c r="D3" s="46" t="s">
        <v>71</v>
      </c>
      <c r="E3" s="46" t="s">
        <v>72</v>
      </c>
      <c r="F3" s="46" t="s">
        <v>73</v>
      </c>
      <c r="G3" s="46" t="s">
        <v>74</v>
      </c>
      <c r="H3" s="46" t="s">
        <v>75</v>
      </c>
      <c r="I3" s="46" t="s">
        <v>76</v>
      </c>
      <c r="J3" s="46" t="s">
        <v>77</v>
      </c>
      <c r="K3" s="46" t="s">
        <v>78</v>
      </c>
      <c r="L3" s="46" t="s">
        <v>79</v>
      </c>
      <c r="M3" s="46" t="s">
        <v>80</v>
      </c>
      <c r="N3" s="51" t="s">
        <v>280</v>
      </c>
      <c r="O3" s="51" t="s">
        <v>281</v>
      </c>
      <c r="P3" s="46"/>
      <c r="Q3" s="46" t="s">
        <v>83</v>
      </c>
    </row>
    <row r="4" spans="1:18" ht="26.4" x14ac:dyDescent="0.25">
      <c r="A4" s="19" t="s">
        <v>84</v>
      </c>
      <c r="B4" s="20" t="s">
        <v>85</v>
      </c>
      <c r="C4" s="66">
        <v>61</v>
      </c>
      <c r="D4" s="67">
        <v>62</v>
      </c>
      <c r="E4" s="67">
        <v>62</v>
      </c>
      <c r="F4" s="68">
        <v>1199.1095720999258</v>
      </c>
      <c r="G4" s="68">
        <v>1139.1550180618815</v>
      </c>
      <c r="H4" s="68">
        <v>2998.2686124165225</v>
      </c>
      <c r="I4" s="68">
        <v>495.547860499629</v>
      </c>
      <c r="J4" s="69">
        <v>0.86686067660967625</v>
      </c>
      <c r="K4" s="69">
        <v>1.0002338087444471</v>
      </c>
      <c r="L4" s="68">
        <v>716.05243630967107</v>
      </c>
      <c r="M4" s="71">
        <v>-18.101637397971729</v>
      </c>
      <c r="N4" s="78">
        <v>8086</v>
      </c>
      <c r="O4" s="72">
        <v>12690</v>
      </c>
      <c r="P4" s="50"/>
      <c r="Q4" s="52" t="s">
        <v>282</v>
      </c>
    </row>
    <row r="5" spans="1:18" ht="13.8" x14ac:dyDescent="0.25">
      <c r="A5" s="19" t="s">
        <v>84</v>
      </c>
      <c r="B5" s="20" t="s">
        <v>86</v>
      </c>
      <c r="C5" s="67">
        <v>65</v>
      </c>
      <c r="D5" s="67">
        <v>68</v>
      </c>
      <c r="E5" s="67">
        <v>65</v>
      </c>
      <c r="F5" s="68">
        <v>1432.6055312954877</v>
      </c>
      <c r="G5" s="68">
        <v>1040.3955396591625</v>
      </c>
      <c r="H5" s="68">
        <v>2836.0989810771471</v>
      </c>
      <c r="I5" s="68">
        <v>671.61572052401743</v>
      </c>
      <c r="J5" s="69">
        <v>0.88757861635220126</v>
      </c>
      <c r="K5" s="69">
        <v>0.93547901940141376</v>
      </c>
      <c r="L5" s="68">
        <v>552.40174672489081</v>
      </c>
      <c r="M5" s="71">
        <v>73.632831149927313</v>
      </c>
      <c r="N5" s="75">
        <v>6870</v>
      </c>
      <c r="O5" s="72">
        <v>11752</v>
      </c>
      <c r="P5" s="50"/>
      <c r="Q5" s="53"/>
    </row>
    <row r="6" spans="1:18" ht="13.8" x14ac:dyDescent="0.25">
      <c r="A6" s="19" t="s">
        <v>87</v>
      </c>
      <c r="B6" s="20" t="s">
        <v>88</v>
      </c>
      <c r="C6" s="67">
        <v>59</v>
      </c>
      <c r="D6" s="67">
        <v>63</v>
      </c>
      <c r="E6" s="67">
        <v>56</v>
      </c>
      <c r="F6" s="68">
        <v>1347.921538974784</v>
      </c>
      <c r="G6" s="68">
        <v>1016.2058678275039</v>
      </c>
      <c r="H6" s="68">
        <v>2274.2729615313824</v>
      </c>
      <c r="I6" s="68">
        <v>664.31989692619175</v>
      </c>
      <c r="J6" s="69">
        <v>1.0847819753326211</v>
      </c>
      <c r="K6" s="69">
        <v>1.0644470692455337</v>
      </c>
      <c r="L6" s="68">
        <v>785.24756120007362</v>
      </c>
      <c r="M6" s="71">
        <v>638.59745996686911</v>
      </c>
      <c r="N6" s="75">
        <v>43464</v>
      </c>
      <c r="O6" s="72">
        <v>91787</v>
      </c>
      <c r="P6" s="50"/>
      <c r="Q6" s="33"/>
    </row>
    <row r="7" spans="1:18" ht="13.8" x14ac:dyDescent="0.25">
      <c r="A7" s="19" t="s">
        <v>89</v>
      </c>
      <c r="B7" s="20" t="s">
        <v>90</v>
      </c>
      <c r="C7" s="67">
        <v>69</v>
      </c>
      <c r="D7" s="67">
        <v>64</v>
      </c>
      <c r="E7" s="67">
        <v>63</v>
      </c>
      <c r="F7" s="68">
        <v>1083.7005279663372</v>
      </c>
      <c r="G7" s="68">
        <v>1025.9732052578363</v>
      </c>
      <c r="H7" s="68">
        <v>1774.3440117502282</v>
      </c>
      <c r="I7" s="68">
        <v>247.70751458854352</v>
      </c>
      <c r="J7" s="69">
        <v>0.71704713923733721</v>
      </c>
      <c r="K7" s="69">
        <v>0.80039783402597597</v>
      </c>
      <c r="L7" s="68">
        <v>271.98205708387917</v>
      </c>
      <c r="M7" s="71">
        <v>200.58111508078278</v>
      </c>
      <c r="N7" s="75">
        <v>50382</v>
      </c>
      <c r="O7" s="72">
        <v>121409</v>
      </c>
      <c r="P7" s="50"/>
      <c r="Q7" s="33"/>
    </row>
    <row r="8" spans="1:18" ht="13.8" x14ac:dyDescent="0.25">
      <c r="A8" s="19" t="s">
        <v>91</v>
      </c>
      <c r="B8" s="20" t="s">
        <v>92</v>
      </c>
      <c r="C8" s="67">
        <v>63</v>
      </c>
      <c r="D8" s="67">
        <v>62</v>
      </c>
      <c r="E8" s="67">
        <v>60</v>
      </c>
      <c r="F8" s="68">
        <v>1070.1984399140822</v>
      </c>
      <c r="G8" s="68">
        <v>1002.3697225323574</v>
      </c>
      <c r="H8" s="68">
        <v>1536.7976787127407</v>
      </c>
      <c r="I8" s="68">
        <v>541.92259863586685</v>
      </c>
      <c r="J8" s="69">
        <v>0.79332477535301671</v>
      </c>
      <c r="K8" s="69">
        <v>0.89631093966278841</v>
      </c>
      <c r="L8" s="68">
        <v>485.24701360364776</v>
      </c>
      <c r="M8" s="71">
        <v>615.86701134265377</v>
      </c>
      <c r="N8" s="75">
        <v>26537</v>
      </c>
      <c r="O8" s="72">
        <v>28802</v>
      </c>
      <c r="P8" s="50"/>
      <c r="Q8" s="33"/>
    </row>
    <row r="9" spans="1:18" ht="13.8" x14ac:dyDescent="0.25">
      <c r="A9" s="19" t="s">
        <v>91</v>
      </c>
      <c r="B9" s="20" t="s">
        <v>93</v>
      </c>
      <c r="C9" s="67">
        <v>66</v>
      </c>
      <c r="D9" s="67">
        <v>66</v>
      </c>
      <c r="E9" s="67">
        <v>61</v>
      </c>
      <c r="F9" s="68">
        <v>1270.4191616766468</v>
      </c>
      <c r="G9" s="68">
        <v>1053.2712540815091</v>
      </c>
      <c r="H9" s="68">
        <v>2371.6407185628741</v>
      </c>
      <c r="I9" s="68">
        <v>516.55089820359285</v>
      </c>
      <c r="J9" s="69">
        <v>0.48</v>
      </c>
      <c r="K9" s="69">
        <v>0.77</v>
      </c>
      <c r="L9" s="68">
        <v>1064.4311377245508</v>
      </c>
      <c r="M9" s="71">
        <v>499.26220167664673</v>
      </c>
      <c r="N9" s="75">
        <v>20875</v>
      </c>
      <c r="O9" s="72">
        <v>40114</v>
      </c>
      <c r="P9" s="50"/>
      <c r="Q9" s="33"/>
    </row>
    <row r="10" spans="1:18" ht="13.8" x14ac:dyDescent="0.25">
      <c r="A10" s="19" t="s">
        <v>89</v>
      </c>
      <c r="B10" s="20" t="s">
        <v>94</v>
      </c>
      <c r="C10" s="67">
        <v>65</v>
      </c>
      <c r="D10" s="67">
        <v>61</v>
      </c>
      <c r="E10" s="67">
        <v>57</v>
      </c>
      <c r="F10" s="68">
        <v>1344.5984620361844</v>
      </c>
      <c r="G10" s="68">
        <v>1343.3606644659781</v>
      </c>
      <c r="H10" s="68">
        <v>1877.93345444591</v>
      </c>
      <c r="I10" s="68">
        <v>410.12368414503646</v>
      </c>
      <c r="J10" s="69">
        <v>0.58764575503517391</v>
      </c>
      <c r="K10" s="69">
        <v>0.70536266869106923</v>
      </c>
      <c r="L10" s="68">
        <v>749.39651096234729</v>
      </c>
      <c r="M10" s="71">
        <v>125.99390737376497</v>
      </c>
      <c r="N10" s="75">
        <v>40183</v>
      </c>
      <c r="O10" s="72">
        <v>94618</v>
      </c>
      <c r="P10" s="50"/>
      <c r="Q10" s="33"/>
    </row>
    <row r="11" spans="1:18" ht="13.8" x14ac:dyDescent="0.25">
      <c r="A11" s="19" t="s">
        <v>84</v>
      </c>
      <c r="B11" s="20" t="s">
        <v>95</v>
      </c>
      <c r="C11" s="67">
        <v>61</v>
      </c>
      <c r="D11" s="67">
        <v>62</v>
      </c>
      <c r="E11" s="67">
        <v>58</v>
      </c>
      <c r="F11" s="68">
        <v>1464.714038819463</v>
      </c>
      <c r="G11" s="68">
        <v>1250.2499566047561</v>
      </c>
      <c r="H11" s="68">
        <v>2773.0656740228665</v>
      </c>
      <c r="I11" s="68">
        <v>544.4030842860941</v>
      </c>
      <c r="J11" s="69">
        <v>0.73259635494472664</v>
      </c>
      <c r="K11" s="69">
        <v>0.83324017141792439</v>
      </c>
      <c r="L11" s="68">
        <v>1399.228928476469</v>
      </c>
      <c r="M11" s="71">
        <v>156.34139856421166</v>
      </c>
      <c r="N11" s="75">
        <v>7522</v>
      </c>
      <c r="O11" s="72">
        <v>14021</v>
      </c>
      <c r="P11" s="50"/>
      <c r="Q11" s="33"/>
    </row>
    <row r="12" spans="1:18" ht="13.8" x14ac:dyDescent="0.25">
      <c r="A12" s="19" t="s">
        <v>89</v>
      </c>
      <c r="B12" s="20" t="s">
        <v>96</v>
      </c>
      <c r="C12" s="67">
        <v>70</v>
      </c>
      <c r="D12" s="67">
        <v>64</v>
      </c>
      <c r="E12" s="67">
        <v>65</v>
      </c>
      <c r="F12" s="68">
        <v>1507.8904014566895</v>
      </c>
      <c r="G12" s="68">
        <v>1503.8080461218574</v>
      </c>
      <c r="H12" s="68">
        <v>2021.3589988149947</v>
      </c>
      <c r="I12" s="68">
        <v>620.47212347177663</v>
      </c>
      <c r="J12" s="69">
        <v>0.91943567848524221</v>
      </c>
      <c r="K12" s="69">
        <v>0.93795568263045037</v>
      </c>
      <c r="L12" s="68">
        <v>551.09974276713194</v>
      </c>
      <c r="M12" s="71">
        <v>163.11165062574062</v>
      </c>
      <c r="N12" s="75">
        <v>69198</v>
      </c>
      <c r="O12" s="72">
        <v>165393</v>
      </c>
      <c r="P12" s="50"/>
      <c r="Q12" s="33"/>
    </row>
    <row r="13" spans="1:18" ht="13.8" x14ac:dyDescent="0.25">
      <c r="A13" s="19" t="s">
        <v>97</v>
      </c>
      <c r="B13" s="20" t="s">
        <v>98</v>
      </c>
      <c r="C13" s="67">
        <v>64</v>
      </c>
      <c r="D13" s="67">
        <v>66</v>
      </c>
      <c r="E13" s="67">
        <v>64</v>
      </c>
      <c r="F13" s="68">
        <v>1216.5112838119317</v>
      </c>
      <c r="G13" s="68">
        <v>1052.8478577626431</v>
      </c>
      <c r="H13" s="68">
        <v>1746.555959375404</v>
      </c>
      <c r="I13" s="68">
        <v>452.86081622685418</v>
      </c>
      <c r="J13" s="69">
        <v>0.75203484535175324</v>
      </c>
      <c r="K13" s="69">
        <v>0.88018962181926408</v>
      </c>
      <c r="L13" s="68">
        <v>598.96858345423982</v>
      </c>
      <c r="M13" s="71">
        <v>791.98637610791081</v>
      </c>
      <c r="N13" s="75">
        <v>69613</v>
      </c>
      <c r="O13" s="72">
        <v>181115</v>
      </c>
      <c r="P13" s="50"/>
      <c r="Q13" s="33"/>
    </row>
    <row r="14" spans="1:18" ht="13.8" x14ac:dyDescent="0.25">
      <c r="A14" s="19" t="s">
        <v>84</v>
      </c>
      <c r="B14" s="20" t="s">
        <v>99</v>
      </c>
      <c r="C14" s="67">
        <v>62</v>
      </c>
      <c r="D14" s="67">
        <v>64</v>
      </c>
      <c r="E14" s="67">
        <v>57</v>
      </c>
      <c r="F14" s="68">
        <v>1271.460602178091</v>
      </c>
      <c r="G14" s="68">
        <v>817.64295676429572</v>
      </c>
      <c r="H14" s="68">
        <v>3427.6105060858422</v>
      </c>
      <c r="I14" s="68">
        <v>1049.4875080076874</v>
      </c>
      <c r="J14" s="69">
        <v>0.78470868529348059</v>
      </c>
      <c r="K14" s="69">
        <v>0.89242424242424245</v>
      </c>
      <c r="L14" s="68">
        <v>756.24599615631007</v>
      </c>
      <c r="M14" s="71">
        <v>-207.07879564381807</v>
      </c>
      <c r="N14" s="75">
        <v>6244</v>
      </c>
      <c r="O14" s="72">
        <v>7051</v>
      </c>
      <c r="P14" s="50"/>
      <c r="Q14" s="33"/>
      <c r="R14" s="4"/>
    </row>
    <row r="15" spans="1:18" ht="13.8" x14ac:dyDescent="0.25">
      <c r="A15" s="19" t="s">
        <v>91</v>
      </c>
      <c r="B15" s="20" t="s">
        <v>100</v>
      </c>
      <c r="C15" s="67">
        <v>63</v>
      </c>
      <c r="D15" s="67">
        <v>59</v>
      </c>
      <c r="E15" s="67">
        <v>59</v>
      </c>
      <c r="F15" s="68">
        <v>1167.2271016311167</v>
      </c>
      <c r="G15" s="68">
        <v>1077.3278760415144</v>
      </c>
      <c r="H15" s="68">
        <v>3262.0326223337515</v>
      </c>
      <c r="I15" s="68">
        <v>634.22835633626096</v>
      </c>
      <c r="J15" s="69">
        <v>0.66238695090439281</v>
      </c>
      <c r="K15" s="69">
        <v>0.8225909110196461</v>
      </c>
      <c r="L15" s="68">
        <v>1035.0313676286073</v>
      </c>
      <c r="M15" s="71">
        <v>-8.9873821831869503</v>
      </c>
      <c r="N15" s="75">
        <v>19925</v>
      </c>
      <c r="O15" s="72">
        <v>38339</v>
      </c>
      <c r="P15" s="50"/>
      <c r="Q15" s="33"/>
    </row>
    <row r="16" spans="1:18" ht="13.8" x14ac:dyDescent="0.25">
      <c r="A16" s="19" t="s">
        <v>97</v>
      </c>
      <c r="B16" s="20" t="s">
        <v>101</v>
      </c>
      <c r="C16" s="67">
        <v>63</v>
      </c>
      <c r="D16" s="67">
        <v>64</v>
      </c>
      <c r="E16" s="67">
        <v>58</v>
      </c>
      <c r="F16" s="68">
        <v>1375.4279073254854</v>
      </c>
      <c r="G16" s="68">
        <v>1229.8966579458181</v>
      </c>
      <c r="H16" s="68">
        <v>2253.5741171177924</v>
      </c>
      <c r="I16" s="68">
        <v>749.04401289645352</v>
      </c>
      <c r="J16" s="69">
        <v>0.55892595579845217</v>
      </c>
      <c r="K16" s="69">
        <v>0.70525448136270108</v>
      </c>
      <c r="L16" s="68">
        <v>2290.5679688085775</v>
      </c>
      <c r="M16" s="71">
        <v>1270.5662067931319</v>
      </c>
      <c r="N16" s="75">
        <v>26674</v>
      </c>
      <c r="O16" s="72">
        <v>64310</v>
      </c>
      <c r="P16" s="50"/>
      <c r="Q16" s="33"/>
    </row>
    <row r="17" spans="1:20" ht="13.8" x14ac:dyDescent="0.25">
      <c r="A17" s="19" t="s">
        <v>97</v>
      </c>
      <c r="B17" s="20" t="s">
        <v>102</v>
      </c>
      <c r="C17" s="67">
        <v>64</v>
      </c>
      <c r="D17" s="67">
        <v>61</v>
      </c>
      <c r="E17" s="67">
        <v>59</v>
      </c>
      <c r="F17" s="68">
        <v>1150.1452756475185</v>
      </c>
      <c r="G17" s="68">
        <v>1073.2216102836921</v>
      </c>
      <c r="H17" s="68">
        <v>1723.9963046648043</v>
      </c>
      <c r="I17" s="68">
        <v>731.6707478601561</v>
      </c>
      <c r="J17" s="69">
        <v>0.59216115186504503</v>
      </c>
      <c r="K17" s="69">
        <v>0.70300432333707241</v>
      </c>
      <c r="L17" s="68">
        <v>755.77396124350253</v>
      </c>
      <c r="M17" s="71">
        <v>505.03656378348899</v>
      </c>
      <c r="N17" s="75">
        <v>89843</v>
      </c>
      <c r="O17" s="72">
        <v>238336</v>
      </c>
      <c r="P17" s="50"/>
      <c r="Q17" s="33"/>
    </row>
    <row r="18" spans="1:20" ht="13.8" x14ac:dyDescent="0.25">
      <c r="A18" s="19" t="s">
        <v>84</v>
      </c>
      <c r="B18" s="20" t="s">
        <v>103</v>
      </c>
      <c r="C18" s="67">
        <v>65</v>
      </c>
      <c r="D18" s="67">
        <v>65</v>
      </c>
      <c r="E18" s="67">
        <v>60</v>
      </c>
      <c r="F18" s="68">
        <v>975.60055338951076</v>
      </c>
      <c r="G18" s="68">
        <v>922.36169223616923</v>
      </c>
      <c r="H18" s="68">
        <v>2703.1819896868319</v>
      </c>
      <c r="I18" s="68">
        <v>1201.6098603949188</v>
      </c>
      <c r="J18" s="69">
        <v>0.40291352944339687</v>
      </c>
      <c r="K18" s="69">
        <v>0.73643428073729489</v>
      </c>
      <c r="L18" s="68">
        <v>1409.6340083008427</v>
      </c>
      <c r="M18" s="71">
        <v>700.31569362344374</v>
      </c>
      <c r="N18" s="75">
        <v>7951</v>
      </c>
      <c r="O18" s="72">
        <v>12766</v>
      </c>
      <c r="P18" s="50"/>
      <c r="Q18" s="33"/>
    </row>
    <row r="19" spans="1:20" ht="13.8" x14ac:dyDescent="0.25">
      <c r="A19" s="19" t="s">
        <v>91</v>
      </c>
      <c r="B19" s="20" t="s">
        <v>104</v>
      </c>
      <c r="C19" s="67">
        <v>57</v>
      </c>
      <c r="D19" s="67">
        <v>57</v>
      </c>
      <c r="E19" s="67">
        <v>51</v>
      </c>
      <c r="F19" s="68">
        <v>1232.1129122414757</v>
      </c>
      <c r="G19" s="68">
        <v>1032.0741957298812</v>
      </c>
      <c r="H19" s="68">
        <v>2510.2012297372835</v>
      </c>
      <c r="I19" s="68">
        <v>560.99776411403013</v>
      </c>
      <c r="J19" s="69">
        <v>0.75441033181260786</v>
      </c>
      <c r="K19" s="69">
        <v>0.86601981290262509</v>
      </c>
      <c r="L19" s="68">
        <v>693.54387926215759</v>
      </c>
      <c r="M19" s="71">
        <v>128.94487912241448</v>
      </c>
      <c r="N19" s="75">
        <v>14312</v>
      </c>
      <c r="O19" s="72">
        <v>21448</v>
      </c>
      <c r="P19" s="50"/>
      <c r="Q19" s="33"/>
    </row>
    <row r="20" spans="1:20" ht="13.8" x14ac:dyDescent="0.25">
      <c r="A20" s="19" t="s">
        <v>91</v>
      </c>
      <c r="B20" s="20" t="s">
        <v>105</v>
      </c>
      <c r="C20" s="67">
        <v>67</v>
      </c>
      <c r="D20" s="67">
        <v>67</v>
      </c>
      <c r="E20" s="67">
        <v>63</v>
      </c>
      <c r="F20" s="68">
        <v>1450.2700985065142</v>
      </c>
      <c r="G20" s="68">
        <v>787.08461801986982</v>
      </c>
      <c r="H20" s="68">
        <v>3215.5492002965789</v>
      </c>
      <c r="I20" s="68">
        <v>1261.0952229636691</v>
      </c>
      <c r="J20" s="69">
        <v>0.93379838599370812</v>
      </c>
      <c r="K20" s="69">
        <v>0.96005941574517251</v>
      </c>
      <c r="L20" s="68">
        <v>1099.8834869187585</v>
      </c>
      <c r="M20" s="71">
        <v>437.16067259824121</v>
      </c>
      <c r="N20" s="75">
        <v>9441</v>
      </c>
      <c r="O20" s="72">
        <v>17270</v>
      </c>
      <c r="P20" s="50"/>
      <c r="Q20" s="33"/>
      <c r="R20" s="5"/>
      <c r="S20" s="5"/>
      <c r="T20" s="5"/>
    </row>
    <row r="21" spans="1:20" ht="13.8" x14ac:dyDescent="0.25">
      <c r="A21" s="19" t="s">
        <v>89</v>
      </c>
      <c r="B21" s="20" t="s">
        <v>106</v>
      </c>
      <c r="C21" s="67">
        <v>68</v>
      </c>
      <c r="D21" s="67">
        <v>66</v>
      </c>
      <c r="E21" s="67">
        <v>62</v>
      </c>
      <c r="F21" s="68">
        <v>1207.7617870041975</v>
      </c>
      <c r="G21" s="68">
        <v>1038.5791497618627</v>
      </c>
      <c r="H21" s="68">
        <v>1802.0346858425796</v>
      </c>
      <c r="I21" s="68">
        <v>456.59701298278725</v>
      </c>
      <c r="J21" s="69">
        <v>0.70690365581716852</v>
      </c>
      <c r="K21" s="69">
        <v>0.77797958613654661</v>
      </c>
      <c r="L21" s="68">
        <v>427.1498552045033</v>
      </c>
      <c r="M21" s="71">
        <v>224.28903784205903</v>
      </c>
      <c r="N21" s="75">
        <v>61466</v>
      </c>
      <c r="O21" s="72">
        <v>137360</v>
      </c>
      <c r="P21" s="50"/>
      <c r="Q21" s="33"/>
    </row>
    <row r="22" spans="1:20" ht="13.8" x14ac:dyDescent="0.25">
      <c r="A22" s="19" t="s">
        <v>91</v>
      </c>
      <c r="B22" s="20" t="s">
        <v>107</v>
      </c>
      <c r="C22" s="67">
        <v>63</v>
      </c>
      <c r="D22" s="67">
        <v>61</v>
      </c>
      <c r="E22" s="67">
        <v>56</v>
      </c>
      <c r="F22" s="68">
        <v>1110.8830997182706</v>
      </c>
      <c r="G22" s="68">
        <v>1033.8773069036226</v>
      </c>
      <c r="H22" s="68">
        <v>1931.6893325449551</v>
      </c>
      <c r="I22" s="68">
        <v>482.52234704879828</v>
      </c>
      <c r="J22" s="69">
        <v>0.93043942359010856</v>
      </c>
      <c r="K22" s="69">
        <v>0.66074166663900369</v>
      </c>
      <c r="L22" s="68">
        <v>579.97982678863343</v>
      </c>
      <c r="M22" s="71">
        <v>541.83752182532805</v>
      </c>
      <c r="N22" s="75">
        <v>28751</v>
      </c>
      <c r="O22" s="72">
        <v>42742</v>
      </c>
      <c r="P22" s="50"/>
      <c r="Q22" s="33"/>
    </row>
    <row r="23" spans="1:20" ht="13.8" x14ac:dyDescent="0.25">
      <c r="A23" s="19" t="s">
        <v>97</v>
      </c>
      <c r="B23" s="20" t="s">
        <v>108</v>
      </c>
      <c r="C23" s="67">
        <v>65</v>
      </c>
      <c r="D23" s="67">
        <v>63</v>
      </c>
      <c r="E23" s="67">
        <v>64</v>
      </c>
      <c r="F23" s="68">
        <v>1141.8737227062493</v>
      </c>
      <c r="G23" s="68">
        <v>1061.4216281895503</v>
      </c>
      <c r="H23" s="68">
        <v>1772.2562833889069</v>
      </c>
      <c r="I23" s="68">
        <v>452.27851278190099</v>
      </c>
      <c r="J23" s="69">
        <v>0.43</v>
      </c>
      <c r="K23" s="69">
        <v>0.5</v>
      </c>
      <c r="L23" s="68">
        <v>430.58692768276507</v>
      </c>
      <c r="M23" s="71">
        <v>438.82181779068503</v>
      </c>
      <c r="N23" s="75">
        <v>55782</v>
      </c>
      <c r="O23" s="72">
        <v>125728</v>
      </c>
      <c r="P23" s="50"/>
      <c r="Q23" s="33"/>
    </row>
    <row r="24" spans="1:20" ht="13.8" x14ac:dyDescent="0.25">
      <c r="A24" s="19" t="s">
        <v>84</v>
      </c>
      <c r="B24" s="20" t="s">
        <v>109</v>
      </c>
      <c r="C24" s="67">
        <v>69</v>
      </c>
      <c r="D24" s="67">
        <v>66</v>
      </c>
      <c r="E24" s="67">
        <v>66</v>
      </c>
      <c r="F24" s="68">
        <v>1139.7640734657309</v>
      </c>
      <c r="G24" s="68">
        <v>1022.8300180831826</v>
      </c>
      <c r="H24" s="68">
        <v>2836.195311333433</v>
      </c>
      <c r="I24" s="68">
        <v>790.65253098402275</v>
      </c>
      <c r="J24" s="69">
        <v>0.57107596253902182</v>
      </c>
      <c r="K24" s="69">
        <v>0.74056236893654248</v>
      </c>
      <c r="L24" s="68">
        <v>877.85575630879498</v>
      </c>
      <c r="M24" s="71">
        <v>218.72035687621351</v>
      </c>
      <c r="N24" s="75">
        <v>6697</v>
      </c>
      <c r="O24" s="72">
        <v>11630</v>
      </c>
      <c r="P24" s="50"/>
      <c r="Q24" s="33"/>
    </row>
    <row r="25" spans="1:20" ht="26.4" x14ac:dyDescent="0.25">
      <c r="A25" s="19" t="s">
        <v>89</v>
      </c>
      <c r="B25" s="21" t="s">
        <v>110</v>
      </c>
      <c r="C25" s="67">
        <v>68</v>
      </c>
      <c r="D25" s="67">
        <v>62</v>
      </c>
      <c r="E25" s="67">
        <v>58</v>
      </c>
      <c r="F25" s="68">
        <v>1066.0990632837961</v>
      </c>
      <c r="G25" s="68">
        <v>1046.7466835123184</v>
      </c>
      <c r="H25" s="68">
        <v>1624.4945315565869</v>
      </c>
      <c r="I25" s="68">
        <v>540.0876998413213</v>
      </c>
      <c r="J25" s="69">
        <v>0.8628873669220859</v>
      </c>
      <c r="K25" s="69">
        <v>0.88548277425203992</v>
      </c>
      <c r="L25" s="68">
        <v>340.20372297769967</v>
      </c>
      <c r="M25" s="71">
        <v>57.34614137760412</v>
      </c>
      <c r="N25" s="78">
        <v>58609</v>
      </c>
      <c r="O25" s="72">
        <v>133807</v>
      </c>
      <c r="P25" s="50"/>
      <c r="Q25" s="76" t="s">
        <v>283</v>
      </c>
    </row>
    <row r="26" spans="1:20" ht="13.8" x14ac:dyDescent="0.25">
      <c r="A26" s="19" t="s">
        <v>91</v>
      </c>
      <c r="B26" s="20" t="s">
        <v>111</v>
      </c>
      <c r="C26" s="67">
        <v>60</v>
      </c>
      <c r="D26" s="67">
        <v>62</v>
      </c>
      <c r="E26" s="67">
        <v>59</v>
      </c>
      <c r="F26" s="68">
        <v>1224.5614035087719</v>
      </c>
      <c r="G26" s="68">
        <v>698.53262688232019</v>
      </c>
      <c r="H26" s="68">
        <v>2468.8596491228072</v>
      </c>
      <c r="I26" s="68">
        <v>677.9239766081871</v>
      </c>
      <c r="J26" s="69">
        <v>0.38438600252555161</v>
      </c>
      <c r="K26" s="69">
        <v>0.60797641502883137</v>
      </c>
      <c r="L26" s="68">
        <v>909.13742690058484</v>
      </c>
      <c r="M26" s="71">
        <v>334.13742690058479</v>
      </c>
      <c r="N26" s="75">
        <v>13680</v>
      </c>
      <c r="O26" s="72">
        <v>20871</v>
      </c>
      <c r="P26" s="50"/>
      <c r="Q26" s="33"/>
    </row>
    <row r="27" spans="1:20" ht="13.8" x14ac:dyDescent="0.25">
      <c r="A27" s="19" t="s">
        <v>84</v>
      </c>
      <c r="B27" s="20" t="s">
        <v>112</v>
      </c>
      <c r="C27" s="67">
        <v>67</v>
      </c>
      <c r="D27" s="67">
        <v>68</v>
      </c>
      <c r="E27" s="67">
        <v>63</v>
      </c>
      <c r="F27" s="68">
        <v>1067.8787945446547</v>
      </c>
      <c r="G27" s="68">
        <v>927.52245430809398</v>
      </c>
      <c r="H27" s="68">
        <v>2438.8581170259567</v>
      </c>
      <c r="I27" s="68">
        <v>1076.6490321161461</v>
      </c>
      <c r="J27" s="69">
        <v>0.78989598541251449</v>
      </c>
      <c r="K27" s="69">
        <v>0.8809858537193207</v>
      </c>
      <c r="L27" s="68">
        <v>553.9480862296524</v>
      </c>
      <c r="M27" s="71">
        <v>418.43334799824021</v>
      </c>
      <c r="N27" s="75">
        <v>9092</v>
      </c>
      <c r="O27" s="72">
        <v>17681</v>
      </c>
      <c r="P27" s="50"/>
      <c r="Q27" s="33"/>
    </row>
    <row r="28" spans="1:20" ht="13.8" x14ac:dyDescent="0.25">
      <c r="A28" s="19" t="s">
        <v>87</v>
      </c>
      <c r="B28" s="20" t="s">
        <v>113</v>
      </c>
      <c r="C28" s="67">
        <v>56</v>
      </c>
      <c r="D28" s="67">
        <v>62</v>
      </c>
      <c r="E28" s="67">
        <v>51</v>
      </c>
      <c r="F28" s="68">
        <v>1203.8062973296135</v>
      </c>
      <c r="G28" s="68">
        <v>1003.1130793177533</v>
      </c>
      <c r="H28" s="68">
        <v>2245.695496213631</v>
      </c>
      <c r="I28" s="68">
        <v>782.62255878836186</v>
      </c>
      <c r="J28" s="69">
        <v>1.1577995867768596</v>
      </c>
      <c r="K28" s="69">
        <v>1.4361260980068666</v>
      </c>
      <c r="L28" s="68">
        <v>629.33439617377439</v>
      </c>
      <c r="M28" s="71">
        <v>310.07977241929069</v>
      </c>
      <c r="N28" s="75">
        <v>50180</v>
      </c>
      <c r="O28" s="72">
        <v>100054</v>
      </c>
      <c r="P28" s="50"/>
      <c r="Q28" s="33"/>
    </row>
    <row r="29" spans="1:20" ht="13.8" x14ac:dyDescent="0.25">
      <c r="A29" s="19" t="s">
        <v>97</v>
      </c>
      <c r="B29" s="20" t="s">
        <v>114</v>
      </c>
      <c r="C29" s="67">
        <v>70</v>
      </c>
      <c r="D29" s="67">
        <v>71</v>
      </c>
      <c r="E29" s="67">
        <v>65</v>
      </c>
      <c r="F29" s="68">
        <v>1258.7241293620648</v>
      </c>
      <c r="G29" s="68">
        <v>807</v>
      </c>
      <c r="H29" s="68">
        <v>2049.5580247790126</v>
      </c>
      <c r="I29" s="68">
        <v>409.03120451560227</v>
      </c>
      <c r="J29" s="69">
        <v>0.51899587229382527</v>
      </c>
      <c r="K29" s="69">
        <v>0.67089337175792507</v>
      </c>
      <c r="L29" s="68">
        <v>769.80013490006741</v>
      </c>
      <c r="M29" s="71">
        <v>87.028293514146753</v>
      </c>
      <c r="N29" s="75">
        <v>56338</v>
      </c>
      <c r="O29" s="72">
        <v>135243</v>
      </c>
      <c r="P29" s="50"/>
      <c r="Q29" s="33"/>
    </row>
    <row r="30" spans="1:20" ht="26.4" x14ac:dyDescent="0.25">
      <c r="A30" s="19" t="s">
        <v>87</v>
      </c>
      <c r="B30" s="20" t="s">
        <v>115</v>
      </c>
      <c r="C30" s="67">
        <v>60</v>
      </c>
      <c r="D30" s="67">
        <v>57</v>
      </c>
      <c r="E30" s="67">
        <v>53</v>
      </c>
      <c r="F30" s="68">
        <v>1248.7919356755258</v>
      </c>
      <c r="G30" s="68">
        <v>1038.8807478794749</v>
      </c>
      <c r="H30" s="68">
        <v>2032.8064324474192</v>
      </c>
      <c r="I30" s="68">
        <v>711.27233928783608</v>
      </c>
      <c r="J30" s="69">
        <v>0.5383098205725243</v>
      </c>
      <c r="K30" s="69">
        <v>0.71759249061484187</v>
      </c>
      <c r="L30" s="68">
        <v>701.94478551907162</v>
      </c>
      <c r="M30" s="71">
        <v>427.8043050659486</v>
      </c>
      <c r="N30" s="78">
        <v>100988</v>
      </c>
      <c r="O30" s="72">
        <v>211841</v>
      </c>
      <c r="P30" s="50"/>
      <c r="Q30" s="76" t="s">
        <v>284</v>
      </c>
    </row>
    <row r="31" spans="1:20" ht="13.8" x14ac:dyDescent="0.25">
      <c r="A31" s="19" t="s">
        <v>87</v>
      </c>
      <c r="B31" s="20" t="s">
        <v>116</v>
      </c>
      <c r="C31" s="67">
        <v>62</v>
      </c>
      <c r="D31" s="67">
        <v>62</v>
      </c>
      <c r="E31" s="67">
        <v>63</v>
      </c>
      <c r="F31" s="68">
        <v>1506.1272997786407</v>
      </c>
      <c r="G31" s="68">
        <v>1043.6978750745789</v>
      </c>
      <c r="H31" s="68">
        <v>3038.3333454294734</v>
      </c>
      <c r="I31" s="68">
        <v>673.08408026998586</v>
      </c>
      <c r="J31" s="69">
        <v>0.75340541329721222</v>
      </c>
      <c r="K31" s="69">
        <v>0.8598084796583767</v>
      </c>
      <c r="L31" s="68">
        <v>641.91004100591499</v>
      </c>
      <c r="M31" s="71">
        <v>783.64335740465219</v>
      </c>
      <c r="N31" s="75">
        <v>27557</v>
      </c>
      <c r="O31" s="72">
        <v>61014</v>
      </c>
      <c r="P31" s="50"/>
      <c r="Q31" s="33"/>
    </row>
    <row r="32" spans="1:20" ht="13.8" x14ac:dyDescent="0.25">
      <c r="A32" s="19" t="s">
        <v>84</v>
      </c>
      <c r="B32" s="20" t="s">
        <v>117</v>
      </c>
      <c r="C32" s="67">
        <v>58</v>
      </c>
      <c r="D32" s="67">
        <v>61</v>
      </c>
      <c r="E32" s="67">
        <v>54</v>
      </c>
      <c r="F32" s="68">
        <v>1110.2121361618156</v>
      </c>
      <c r="G32" s="68">
        <v>1009.5020447438056</v>
      </c>
      <c r="H32" s="68">
        <v>1970.3996053280709</v>
      </c>
      <c r="I32" s="68">
        <v>572.71080414405526</v>
      </c>
      <c r="J32" s="69">
        <v>0.67907605088314826</v>
      </c>
      <c r="K32" s="69">
        <v>0.77386428785826245</v>
      </c>
      <c r="L32" s="68">
        <v>747.90330537740499</v>
      </c>
      <c r="M32" s="71">
        <v>1259.6648248643314</v>
      </c>
      <c r="N32" s="75">
        <v>10135</v>
      </c>
      <c r="O32" s="72">
        <v>14489</v>
      </c>
      <c r="P32" s="50"/>
      <c r="Q32" s="33"/>
    </row>
    <row r="33" spans="1:17" ht="13.8" x14ac:dyDescent="0.25">
      <c r="A33" s="19" t="s">
        <v>84</v>
      </c>
      <c r="B33" s="20" t="s">
        <v>118</v>
      </c>
      <c r="C33" s="67">
        <v>66</v>
      </c>
      <c r="D33" s="67">
        <v>68</v>
      </c>
      <c r="E33" s="67">
        <v>65</v>
      </c>
      <c r="F33" s="68">
        <v>954.08314922675231</v>
      </c>
      <c r="G33" s="68">
        <v>647.97597254004575</v>
      </c>
      <c r="H33" s="68">
        <v>2571.2972484434626</v>
      </c>
      <c r="I33" s="68">
        <v>1133.2024502912232</v>
      </c>
      <c r="J33" s="69">
        <v>1.2176078175965608</v>
      </c>
      <c r="K33" s="69">
        <v>1.1287631872500798</v>
      </c>
      <c r="L33" s="68">
        <v>488.75276159871459</v>
      </c>
      <c r="M33" s="71">
        <v>486.36593693512754</v>
      </c>
      <c r="N33" s="75">
        <v>4979</v>
      </c>
      <c r="O33" s="72">
        <v>6179</v>
      </c>
      <c r="P33" s="50"/>
      <c r="Q33" s="33"/>
    </row>
    <row r="34" spans="1:17" ht="13.8" x14ac:dyDescent="0.25">
      <c r="A34" s="19" t="s">
        <v>89</v>
      </c>
      <c r="B34" s="20" t="s">
        <v>119</v>
      </c>
      <c r="C34" s="67">
        <v>67</v>
      </c>
      <c r="D34" s="67">
        <v>65</v>
      </c>
      <c r="E34" s="67">
        <v>61</v>
      </c>
      <c r="F34" s="68">
        <v>1663.697869866272</v>
      </c>
      <c r="G34" s="68">
        <v>1158.408515240345</v>
      </c>
      <c r="H34" s="68">
        <v>2319.4936307415824</v>
      </c>
      <c r="I34" s="68">
        <v>457.31804006554256</v>
      </c>
      <c r="J34" s="69">
        <v>0.51616209936445023</v>
      </c>
      <c r="K34" s="69">
        <v>0.70835392980721701</v>
      </c>
      <c r="L34" s="68">
        <v>563.29615730218302</v>
      </c>
      <c r="M34" s="71">
        <v>282.74211163380727</v>
      </c>
      <c r="N34" s="75">
        <v>37838</v>
      </c>
      <c r="O34" s="72">
        <v>86121</v>
      </c>
      <c r="P34" s="50"/>
      <c r="Q34" s="33"/>
    </row>
    <row r="35" spans="1:17" ht="13.8" x14ac:dyDescent="0.25">
      <c r="A35" s="19" t="s">
        <v>87</v>
      </c>
      <c r="B35" s="20" t="s">
        <v>120</v>
      </c>
      <c r="C35" s="67">
        <v>72</v>
      </c>
      <c r="D35" s="67">
        <v>76</v>
      </c>
      <c r="E35" s="67">
        <v>68</v>
      </c>
      <c r="F35" s="68">
        <v>1211.3702823964106</v>
      </c>
      <c r="G35" s="68">
        <v>1233.3295056206939</v>
      </c>
      <c r="H35" s="68">
        <v>2567.7842878507963</v>
      </c>
      <c r="I35" s="68">
        <v>739.88888888888891</v>
      </c>
      <c r="J35" s="69">
        <v>0.77168846025329174</v>
      </c>
      <c r="K35" s="69">
        <v>0.75112321703813134</v>
      </c>
      <c r="L35" s="68">
        <v>882.10301750681799</v>
      </c>
      <c r="M35" s="71">
        <v>421.77109175683995</v>
      </c>
      <c r="N35" s="75">
        <v>11367</v>
      </c>
      <c r="O35" s="72">
        <v>19648</v>
      </c>
      <c r="P35" s="50"/>
      <c r="Q35" s="33"/>
    </row>
    <row r="36" spans="1:17" ht="13.8" x14ac:dyDescent="0.25">
      <c r="A36" s="19" t="s">
        <v>97</v>
      </c>
      <c r="B36" s="20" t="s">
        <v>121</v>
      </c>
      <c r="C36" s="67">
        <v>63</v>
      </c>
      <c r="D36" s="67">
        <v>62</v>
      </c>
      <c r="E36" s="67">
        <v>61</v>
      </c>
      <c r="F36" s="68">
        <v>1352.8513158101957</v>
      </c>
      <c r="G36" s="68">
        <v>1033.4648861977619</v>
      </c>
      <c r="H36" s="68">
        <v>2030.4738806557791</v>
      </c>
      <c r="I36" s="68">
        <v>556.23100303951367</v>
      </c>
      <c r="J36" s="69">
        <v>0.42722022289296491</v>
      </c>
      <c r="K36" s="69">
        <v>0.57376088076335718</v>
      </c>
      <c r="L36" s="68">
        <v>939.367214199096</v>
      </c>
      <c r="M36" s="71">
        <v>861.25518717419732</v>
      </c>
      <c r="N36" s="75">
        <v>63497</v>
      </c>
      <c r="O36" s="72">
        <v>162260</v>
      </c>
      <c r="P36" s="50"/>
      <c r="Q36" s="33"/>
    </row>
    <row r="37" spans="1:17" ht="13.8" x14ac:dyDescent="0.25">
      <c r="A37" s="19" t="s">
        <v>84</v>
      </c>
      <c r="B37" s="20" t="s">
        <v>122</v>
      </c>
      <c r="C37" s="67">
        <v>62</v>
      </c>
      <c r="D37" s="67">
        <v>64</v>
      </c>
      <c r="E37" s="67">
        <v>62</v>
      </c>
      <c r="F37" s="68">
        <v>1123.782163377467</v>
      </c>
      <c r="G37" s="68">
        <v>1054.0344514959202</v>
      </c>
      <c r="H37" s="68">
        <v>2681.1854858855863</v>
      </c>
      <c r="I37" s="68">
        <v>607.85660754434173</v>
      </c>
      <c r="J37" s="70">
        <v>0.78962798384503319</v>
      </c>
      <c r="K37" s="70">
        <v>0.87041109309071352</v>
      </c>
      <c r="L37" s="68">
        <v>855.81189108168871</v>
      </c>
      <c r="M37" s="71">
        <v>598.83539970022434</v>
      </c>
      <c r="N37" s="75">
        <v>8006</v>
      </c>
      <c r="O37" s="72">
        <v>15710</v>
      </c>
      <c r="P37" s="50"/>
      <c r="Q37" s="33"/>
    </row>
    <row r="38" spans="1:17" ht="13.8" x14ac:dyDescent="0.25">
      <c r="A38" s="19" t="s">
        <v>89</v>
      </c>
      <c r="B38" s="20" t="s">
        <v>123</v>
      </c>
      <c r="C38" s="67">
        <v>66</v>
      </c>
      <c r="D38" s="67">
        <v>63</v>
      </c>
      <c r="E38" s="67">
        <v>61</v>
      </c>
      <c r="F38" s="68">
        <v>1192.8794875614478</v>
      </c>
      <c r="G38" s="68">
        <v>1169.2900684291851</v>
      </c>
      <c r="H38" s="68">
        <v>1878.1021897810219</v>
      </c>
      <c r="I38" s="68">
        <v>322.70221957396097</v>
      </c>
      <c r="J38" s="69">
        <v>0.97500580720092922</v>
      </c>
      <c r="K38" s="69">
        <v>0.98202202135302674</v>
      </c>
      <c r="L38" s="68">
        <v>530.76120959332638</v>
      </c>
      <c r="M38" s="71">
        <v>239.23787978549069</v>
      </c>
      <c r="N38" s="75">
        <v>67130</v>
      </c>
      <c r="O38" s="72">
        <v>143727</v>
      </c>
      <c r="P38" s="50"/>
      <c r="Q38" s="33"/>
    </row>
    <row r="39" spans="1:17" ht="13.8" x14ac:dyDescent="0.25">
      <c r="A39" s="19" t="s">
        <v>97</v>
      </c>
      <c r="B39" s="20" t="s">
        <v>124</v>
      </c>
      <c r="C39" s="67">
        <v>67</v>
      </c>
      <c r="D39" s="67">
        <v>64</v>
      </c>
      <c r="E39" s="67">
        <v>63</v>
      </c>
      <c r="F39" s="68">
        <v>1111.6879702954029</v>
      </c>
      <c r="G39" s="68">
        <v>952.97303651192647</v>
      </c>
      <c r="H39" s="68">
        <v>1759.0115992508133</v>
      </c>
      <c r="I39" s="68">
        <v>279.6963822166727</v>
      </c>
      <c r="J39" s="69">
        <v>0.78761767991064302</v>
      </c>
      <c r="K39" s="69">
        <v>0.88313797796215809</v>
      </c>
      <c r="L39" s="68">
        <v>488.38431965300822</v>
      </c>
      <c r="M39" s="71">
        <v>178.98334045279796</v>
      </c>
      <c r="N39" s="75">
        <v>60866</v>
      </c>
      <c r="O39" s="72">
        <v>153988</v>
      </c>
      <c r="P39" s="50"/>
      <c r="Q39" s="33"/>
    </row>
    <row r="40" spans="1:17" ht="13.8" x14ac:dyDescent="0.25">
      <c r="A40" s="19" t="s">
        <v>87</v>
      </c>
      <c r="B40" s="20" t="s">
        <v>125</v>
      </c>
      <c r="C40" s="67">
        <v>64</v>
      </c>
      <c r="D40" s="67">
        <v>64</v>
      </c>
      <c r="E40" s="67">
        <v>60</v>
      </c>
      <c r="F40" s="68">
        <v>1350.7303314080636</v>
      </c>
      <c r="G40" s="68">
        <v>1032.1235546850319</v>
      </c>
      <c r="H40" s="68">
        <v>2595.1886951157967</v>
      </c>
      <c r="I40" s="68">
        <v>602.42247518645206</v>
      </c>
      <c r="J40" s="69">
        <v>0.84668792065178888</v>
      </c>
      <c r="K40" s="69">
        <v>0.8870856862583959</v>
      </c>
      <c r="L40" s="68">
        <v>1246.144787753042</v>
      </c>
      <c r="M40" s="71">
        <v>295.95323277070577</v>
      </c>
      <c r="N40" s="75">
        <v>35666</v>
      </c>
      <c r="O40" s="72">
        <v>73982</v>
      </c>
      <c r="P40" s="50"/>
      <c r="Q40" s="33"/>
    </row>
    <row r="41" spans="1:17" ht="13.8" x14ac:dyDescent="0.25">
      <c r="A41" s="19" t="s">
        <v>84</v>
      </c>
      <c r="B41" s="20" t="s">
        <v>126</v>
      </c>
      <c r="C41" s="67">
        <v>69</v>
      </c>
      <c r="D41" s="67">
        <v>67</v>
      </c>
      <c r="E41" s="67">
        <v>65</v>
      </c>
      <c r="F41" s="68">
        <v>859.76684420772301</v>
      </c>
      <c r="G41" s="68">
        <v>621.04643064422521</v>
      </c>
      <c r="H41" s="68">
        <v>2695.9958721704393</v>
      </c>
      <c r="I41" s="68">
        <v>937.06764314247675</v>
      </c>
      <c r="J41" s="69">
        <v>1.3407349294966739</v>
      </c>
      <c r="K41" s="69">
        <v>0.83808348956090062</v>
      </c>
      <c r="L41" s="68">
        <v>758.9</v>
      </c>
      <c r="M41" s="71">
        <v>469.66005326231692</v>
      </c>
      <c r="N41" s="75">
        <v>7510</v>
      </c>
      <c r="O41" s="72">
        <v>8073</v>
      </c>
      <c r="P41" s="50"/>
      <c r="Q41" s="33"/>
    </row>
    <row r="42" spans="1:17" ht="13.8" x14ac:dyDescent="0.25">
      <c r="A42" s="19" t="s">
        <v>91</v>
      </c>
      <c r="B42" s="20" t="s">
        <v>127</v>
      </c>
      <c r="C42" s="67">
        <v>61</v>
      </c>
      <c r="D42" s="67">
        <v>62</v>
      </c>
      <c r="E42" s="67">
        <v>57</v>
      </c>
      <c r="F42" s="68">
        <v>1329.0226947454507</v>
      </c>
      <c r="G42" s="68">
        <v>1409.4998427178357</v>
      </c>
      <c r="H42" s="68">
        <v>2257.3493150684931</v>
      </c>
      <c r="I42" s="68">
        <v>480.9332958495196</v>
      </c>
      <c r="J42" s="69">
        <v>0.54215206359910784</v>
      </c>
      <c r="K42" s="69">
        <v>0.71909410410862518</v>
      </c>
      <c r="L42" s="68">
        <v>881.05044980576565</v>
      </c>
      <c r="M42" s="71">
        <v>687.43206910652191</v>
      </c>
      <c r="N42" s="75">
        <v>19564</v>
      </c>
      <c r="O42" s="72">
        <v>40939</v>
      </c>
      <c r="P42" s="50"/>
      <c r="Q42" s="33"/>
    </row>
    <row r="43" spans="1:17" ht="13.8" x14ac:dyDescent="0.25">
      <c r="A43" s="19" t="s">
        <v>97</v>
      </c>
      <c r="B43" s="20" t="s">
        <v>128</v>
      </c>
      <c r="C43" s="67">
        <v>68</v>
      </c>
      <c r="D43" s="67">
        <v>62</v>
      </c>
      <c r="E43" s="67">
        <v>62</v>
      </c>
      <c r="F43" s="68">
        <v>1378.6947202629597</v>
      </c>
      <c r="G43" s="68">
        <v>1339.5854160749786</v>
      </c>
      <c r="H43" s="68">
        <v>1817.4576000365221</v>
      </c>
      <c r="I43" s="68">
        <v>449.38254696523546</v>
      </c>
      <c r="J43" s="69">
        <v>0.57421550094517959</v>
      </c>
      <c r="K43" s="69">
        <v>0.70431632010081913</v>
      </c>
      <c r="L43" s="68">
        <v>655.45892396539523</v>
      </c>
      <c r="M43" s="71">
        <v>384.64699034444976</v>
      </c>
      <c r="N43" s="75">
        <v>43809</v>
      </c>
      <c r="O43" s="72">
        <v>116983</v>
      </c>
      <c r="P43" s="50"/>
      <c r="Q43" s="76" t="s">
        <v>285</v>
      </c>
    </row>
    <row r="44" spans="1:17" ht="13.8" x14ac:dyDescent="0.25">
      <c r="A44" s="19" t="s">
        <v>84</v>
      </c>
      <c r="B44" s="20" t="s">
        <v>129</v>
      </c>
      <c r="C44" s="67">
        <v>65</v>
      </c>
      <c r="D44" s="67">
        <v>74</v>
      </c>
      <c r="E44" s="67">
        <v>65</v>
      </c>
      <c r="F44" s="68">
        <v>1151.1947863866762</v>
      </c>
      <c r="G44" s="68">
        <v>976</v>
      </c>
      <c r="H44" s="68">
        <v>1996.6690803765387</v>
      </c>
      <c r="I44" s="68">
        <v>426.3577118030413</v>
      </c>
      <c r="J44" s="69">
        <v>0.3942337825133187</v>
      </c>
      <c r="K44" s="69">
        <v>0.59987580211136415</v>
      </c>
      <c r="L44" s="68">
        <v>777.26285300506879</v>
      </c>
      <c r="M44" s="71">
        <v>856.41692107168694</v>
      </c>
      <c r="N44" s="75">
        <v>6905</v>
      </c>
      <c r="O44" s="72">
        <v>7691</v>
      </c>
      <c r="P44" s="50"/>
      <c r="Q44" s="32"/>
    </row>
    <row r="45" spans="1:17" ht="13.8" x14ac:dyDescent="0.25">
      <c r="A45" s="19" t="s">
        <v>89</v>
      </c>
      <c r="B45" s="20" t="s">
        <v>130</v>
      </c>
      <c r="C45" s="57"/>
      <c r="D45" s="57"/>
      <c r="E45" s="57"/>
      <c r="F45" s="68">
        <v>1616.1471862792969</v>
      </c>
      <c r="G45" s="68">
        <v>1301.2648306634483</v>
      </c>
      <c r="H45" s="68">
        <v>2983.917236328125</v>
      </c>
      <c r="I45" s="68">
        <v>398.468017578125</v>
      </c>
      <c r="J45" s="69">
        <v>1.3054389122175565</v>
      </c>
      <c r="K45" s="69">
        <v>1.1911286286286287</v>
      </c>
      <c r="L45" s="68">
        <v>1105.8349609375</v>
      </c>
      <c r="M45" s="71">
        <v>-205.55800964355475</v>
      </c>
      <c r="N45" s="75">
        <v>32768</v>
      </c>
      <c r="O45" s="72">
        <v>69825</v>
      </c>
      <c r="P45" s="50"/>
      <c r="Q45" s="33"/>
    </row>
    <row r="46" spans="1:17" ht="13.8" x14ac:dyDescent="0.25">
      <c r="A46" s="19" t="s">
        <v>89</v>
      </c>
      <c r="B46" s="20" t="s">
        <v>131</v>
      </c>
      <c r="C46" s="67">
        <v>68</v>
      </c>
      <c r="D46" s="67">
        <v>64</v>
      </c>
      <c r="E46" s="67">
        <v>60</v>
      </c>
      <c r="F46" s="68">
        <v>1113.7821343944204</v>
      </c>
      <c r="G46" s="68">
        <v>1032.4941577530199</v>
      </c>
      <c r="H46" s="68">
        <v>1788.3936155944025</v>
      </c>
      <c r="I46" s="68">
        <v>329.45857736844459</v>
      </c>
      <c r="J46" s="69">
        <v>0.53867261190190363</v>
      </c>
      <c r="K46" s="69">
        <v>0.64696941948058173</v>
      </c>
      <c r="L46" s="68">
        <v>442.7951893414405</v>
      </c>
      <c r="M46" s="71">
        <v>187.86605266687531</v>
      </c>
      <c r="N46" s="75">
        <v>44734</v>
      </c>
      <c r="O46" s="72">
        <v>104297</v>
      </c>
      <c r="P46" s="50"/>
      <c r="Q46" s="33"/>
    </row>
    <row r="47" spans="1:17" ht="13.8" x14ac:dyDescent="0.25">
      <c r="A47" s="19" t="s">
        <v>89</v>
      </c>
      <c r="B47" s="20" t="s">
        <v>132</v>
      </c>
      <c r="C47" s="67">
        <v>66</v>
      </c>
      <c r="D47" s="67">
        <v>61</v>
      </c>
      <c r="E47" s="67">
        <v>59</v>
      </c>
      <c r="F47" s="68">
        <v>2318.4634616952467</v>
      </c>
      <c r="G47" s="68">
        <v>938.55839416058393</v>
      </c>
      <c r="H47" s="68">
        <v>4332.5678723809006</v>
      </c>
      <c r="I47" s="68">
        <v>1059.5021333260863</v>
      </c>
      <c r="J47" s="69">
        <v>0.69508943830465986</v>
      </c>
      <c r="K47" s="69">
        <v>0.72449504828182587</v>
      </c>
      <c r="L47" s="68">
        <v>988.65396635595289</v>
      </c>
      <c r="M47" s="71">
        <v>339.62007772372749</v>
      </c>
      <c r="N47" s="75">
        <v>73594</v>
      </c>
      <c r="O47" s="72">
        <v>89759</v>
      </c>
      <c r="P47" s="50"/>
      <c r="Q47" s="33"/>
    </row>
    <row r="48" spans="1:17" ht="13.8" x14ac:dyDescent="0.25">
      <c r="A48" s="19" t="s">
        <v>97</v>
      </c>
      <c r="B48" s="20" t="s">
        <v>133</v>
      </c>
      <c r="C48" s="67">
        <v>67</v>
      </c>
      <c r="D48" s="67">
        <v>67</v>
      </c>
      <c r="E48" s="67">
        <v>64</v>
      </c>
      <c r="F48" s="68">
        <v>1236.0586252681035</v>
      </c>
      <c r="G48" s="68">
        <v>1152.2150078080053</v>
      </c>
      <c r="H48" s="68">
        <v>2095.9810029619039</v>
      </c>
      <c r="I48" s="68">
        <v>473.41946685731796</v>
      </c>
      <c r="J48" s="69">
        <v>0.38696949341387826</v>
      </c>
      <c r="K48" s="69">
        <v>0.42363201879472751</v>
      </c>
      <c r="L48" s="68">
        <v>1128.3321417628433</v>
      </c>
      <c r="M48" s="71">
        <v>965.01138596670432</v>
      </c>
      <c r="N48" s="75">
        <v>39164</v>
      </c>
      <c r="O48" s="72">
        <v>92465</v>
      </c>
      <c r="P48" s="50"/>
      <c r="Q48" s="33"/>
    </row>
    <row r="49" spans="1:18" ht="13.8" x14ac:dyDescent="0.25">
      <c r="A49" s="19" t="s">
        <v>87</v>
      </c>
      <c r="B49" s="20" t="s">
        <v>134</v>
      </c>
      <c r="C49" s="67">
        <v>67</v>
      </c>
      <c r="D49" s="67">
        <v>66</v>
      </c>
      <c r="E49" s="67">
        <v>64</v>
      </c>
      <c r="F49" s="68">
        <v>1513.9692489214997</v>
      </c>
      <c r="G49" s="68">
        <v>1218.0922442163171</v>
      </c>
      <c r="H49" s="68">
        <v>2898.4181999188822</v>
      </c>
      <c r="I49" s="68">
        <v>773.09096272261343</v>
      </c>
      <c r="J49" s="69">
        <v>0.57000927275135782</v>
      </c>
      <c r="K49" s="69">
        <v>0.58387715930902107</v>
      </c>
      <c r="L49" s="68">
        <v>1355.038531027617</v>
      </c>
      <c r="M49" s="71">
        <v>574.09976660152643</v>
      </c>
      <c r="N49" s="75">
        <v>27121</v>
      </c>
      <c r="O49" s="72">
        <v>53122</v>
      </c>
      <c r="P49" s="50"/>
      <c r="Q49" s="33"/>
    </row>
    <row r="50" spans="1:18" ht="13.8" x14ac:dyDescent="0.25">
      <c r="A50" s="19" t="s">
        <v>91</v>
      </c>
      <c r="B50" s="20" t="s">
        <v>135</v>
      </c>
      <c r="C50" s="67">
        <v>58</v>
      </c>
      <c r="D50" s="67">
        <v>58</v>
      </c>
      <c r="E50" s="67">
        <v>55</v>
      </c>
      <c r="F50" s="68">
        <v>1038.7200759559978</v>
      </c>
      <c r="G50" s="68">
        <v>1214.0916599335667</v>
      </c>
      <c r="H50" s="68">
        <v>2408.4555395495022</v>
      </c>
      <c r="I50" s="68">
        <v>667.4960712414877</v>
      </c>
      <c r="J50" s="69">
        <v>0.51747318728801428</v>
      </c>
      <c r="K50" s="69">
        <v>0.75873659364400714</v>
      </c>
      <c r="L50" s="68">
        <v>739.56888423258249</v>
      </c>
      <c r="M50" s="71">
        <v>472.32877160817179</v>
      </c>
      <c r="N50" s="75">
        <v>15272</v>
      </c>
      <c r="O50" s="72">
        <v>33374</v>
      </c>
      <c r="P50" s="50"/>
      <c r="Q50" s="54"/>
    </row>
    <row r="51" spans="1:18" ht="13.8" x14ac:dyDescent="0.25">
      <c r="A51" s="19" t="s">
        <v>91</v>
      </c>
      <c r="B51" s="20" t="s">
        <v>136</v>
      </c>
      <c r="C51" s="67">
        <v>64</v>
      </c>
      <c r="D51" s="67">
        <v>63</v>
      </c>
      <c r="E51" s="67">
        <v>58</v>
      </c>
      <c r="F51" s="68">
        <v>1203.9892315222712</v>
      </c>
      <c r="G51" s="68">
        <v>1112.8939828080229</v>
      </c>
      <c r="H51" s="68">
        <v>2236.0472344591294</v>
      </c>
      <c r="I51" s="68">
        <v>762.71200440528639</v>
      </c>
      <c r="J51" s="69">
        <v>0.91735329904437768</v>
      </c>
      <c r="K51" s="69">
        <v>0.95022883788241419</v>
      </c>
      <c r="L51" s="68">
        <v>1511.4849488223699</v>
      </c>
      <c r="M51" s="71">
        <v>389.11747430249613</v>
      </c>
      <c r="N51" s="75">
        <v>16344</v>
      </c>
      <c r="O51" s="72">
        <v>28752</v>
      </c>
      <c r="P51" s="50"/>
      <c r="Q51" s="33"/>
    </row>
    <row r="52" spans="1:18" ht="13.8" x14ac:dyDescent="0.25">
      <c r="A52" s="19" t="s">
        <v>89</v>
      </c>
      <c r="B52" s="20" t="s">
        <v>137</v>
      </c>
      <c r="C52" s="67">
        <v>68</v>
      </c>
      <c r="D52" s="67">
        <v>65</v>
      </c>
      <c r="E52" s="67">
        <v>60</v>
      </c>
      <c r="F52" s="68">
        <v>954.35962830877656</v>
      </c>
      <c r="G52" s="68">
        <v>925.70421232500905</v>
      </c>
      <c r="H52" s="68">
        <v>1833.8045779400691</v>
      </c>
      <c r="I52" s="68">
        <v>355.91992156974186</v>
      </c>
      <c r="J52" s="69">
        <v>0.708765335633467</v>
      </c>
      <c r="K52" s="69">
        <v>0.78677427414691603</v>
      </c>
      <c r="L52" s="68">
        <v>578.3805288359074</v>
      </c>
      <c r="M52" s="71">
        <v>54.602804734232251</v>
      </c>
      <c r="N52" s="75">
        <v>70381</v>
      </c>
      <c r="O52" s="72">
        <v>172740</v>
      </c>
      <c r="P52" s="50"/>
      <c r="Q52" s="33"/>
    </row>
    <row r="53" spans="1:18" ht="13.8" x14ac:dyDescent="0.25">
      <c r="A53" s="19" t="s">
        <v>89</v>
      </c>
      <c r="B53" s="20" t="s">
        <v>138</v>
      </c>
      <c r="C53" s="67">
        <v>66</v>
      </c>
      <c r="D53" s="67">
        <v>63</v>
      </c>
      <c r="E53" s="67">
        <v>64</v>
      </c>
      <c r="F53" s="68">
        <v>1338.7996337301256</v>
      </c>
      <c r="G53" s="68">
        <v>1250.2450106913757</v>
      </c>
      <c r="H53" s="68">
        <v>1926.7589912197388</v>
      </c>
      <c r="I53" s="68">
        <v>368.72906368764274</v>
      </c>
      <c r="J53" s="69">
        <v>0.75075178661088904</v>
      </c>
      <c r="K53" s="69">
        <v>0.8424921313067647</v>
      </c>
      <c r="L53" s="68">
        <v>713.37301256971614</v>
      </c>
      <c r="M53" s="71">
        <v>269.58929766507669</v>
      </c>
      <c r="N53" s="75">
        <v>48052</v>
      </c>
      <c r="O53" s="72">
        <v>108909</v>
      </c>
      <c r="P53" s="50"/>
      <c r="Q53" s="55"/>
    </row>
    <row r="54" spans="1:18" ht="13.8" x14ac:dyDescent="0.25">
      <c r="A54" s="19" t="s">
        <v>91</v>
      </c>
      <c r="B54" s="20" t="s">
        <v>139</v>
      </c>
      <c r="C54" s="67">
        <v>60</v>
      </c>
      <c r="D54" s="67">
        <v>59</v>
      </c>
      <c r="E54" s="67">
        <v>58</v>
      </c>
      <c r="F54" s="68">
        <v>1361.2642410878354</v>
      </c>
      <c r="G54" s="68">
        <v>1213.6863050436889</v>
      </c>
      <c r="H54" s="68">
        <v>2359.9411980889381</v>
      </c>
      <c r="I54" s="68">
        <v>684.96876148474826</v>
      </c>
      <c r="J54" s="69">
        <v>1.0828289059409164</v>
      </c>
      <c r="K54" s="69">
        <v>1.0279311521099015</v>
      </c>
      <c r="L54" s="68">
        <v>895.47960308710037</v>
      </c>
      <c r="M54" s="71">
        <v>183.56100992282268</v>
      </c>
      <c r="N54" s="75">
        <v>13605</v>
      </c>
      <c r="O54" s="72">
        <v>27247</v>
      </c>
      <c r="P54" s="50"/>
      <c r="Q54" s="52"/>
    </row>
    <row r="55" spans="1:18" ht="13.8" x14ac:dyDescent="0.25">
      <c r="A55" s="19" t="s">
        <v>89</v>
      </c>
      <c r="B55" s="20" t="s">
        <v>140</v>
      </c>
      <c r="C55" s="67">
        <v>64</v>
      </c>
      <c r="D55" s="67">
        <v>64</v>
      </c>
      <c r="E55" s="67">
        <v>60</v>
      </c>
      <c r="F55" s="68">
        <v>1215.0593246121084</v>
      </c>
      <c r="G55" s="68">
        <v>1153.4171534171535</v>
      </c>
      <c r="H55" s="68">
        <v>1752.8597505324003</v>
      </c>
      <c r="I55" s="68">
        <v>408.42713720717978</v>
      </c>
      <c r="J55" s="69">
        <v>0.74440612719544474</v>
      </c>
      <c r="K55" s="69">
        <v>0.80197589163663474</v>
      </c>
      <c r="L55" s="68">
        <v>529.03863705506546</v>
      </c>
      <c r="M55" s="71">
        <v>52.879008214177063</v>
      </c>
      <c r="N55" s="75">
        <v>65740</v>
      </c>
      <c r="O55" s="72">
        <v>145900</v>
      </c>
      <c r="P55" s="50"/>
    </row>
    <row r="56" spans="1:18" ht="13.8" x14ac:dyDescent="0.25">
      <c r="A56" s="19" t="s">
        <v>97</v>
      </c>
      <c r="B56" s="20" t="s">
        <v>141</v>
      </c>
      <c r="C56" s="67">
        <v>64</v>
      </c>
      <c r="D56" s="67">
        <v>60</v>
      </c>
      <c r="E56" s="67">
        <v>62</v>
      </c>
      <c r="F56" s="68">
        <v>973.28843754034165</v>
      </c>
      <c r="G56" s="68">
        <v>928.02761024606139</v>
      </c>
      <c r="H56" s="68">
        <v>1508.6062222987221</v>
      </c>
      <c r="I56" s="68">
        <v>275.58199578295108</v>
      </c>
      <c r="J56" s="69">
        <v>0.88693529909847091</v>
      </c>
      <c r="K56" s="69">
        <v>0.94432593061966141</v>
      </c>
      <c r="L56" s="68">
        <v>758.38030896338057</v>
      </c>
      <c r="M56" s="71">
        <v>153.97607470200956</v>
      </c>
      <c r="N56" s="75">
        <v>92956</v>
      </c>
      <c r="O56" s="72">
        <v>145356</v>
      </c>
      <c r="P56" s="50"/>
      <c r="Q56" s="33"/>
    </row>
    <row r="57" spans="1:18" ht="26.4" x14ac:dyDescent="0.25">
      <c r="A57" s="19" t="s">
        <v>84</v>
      </c>
      <c r="B57" s="20" t="s">
        <v>142</v>
      </c>
      <c r="C57" s="67">
        <v>62</v>
      </c>
      <c r="D57" s="67">
        <v>61</v>
      </c>
      <c r="E57" s="67">
        <v>61</v>
      </c>
      <c r="F57" s="68">
        <v>1115.3772701204359</v>
      </c>
      <c r="G57" s="68">
        <v>1133.1982949900735</v>
      </c>
      <c r="H57" s="68">
        <v>2143.2920091760657</v>
      </c>
      <c r="I57" s="68">
        <v>508.53727776715732</v>
      </c>
      <c r="J57" s="69">
        <v>0.73564049294960854</v>
      </c>
      <c r="K57" s="69">
        <v>0.80863138101817444</v>
      </c>
      <c r="L57" s="68">
        <v>612.34515389026956</v>
      </c>
      <c r="M57" s="71">
        <v>218.02284458038616</v>
      </c>
      <c r="N57" s="78">
        <v>10462</v>
      </c>
      <c r="O57" s="72">
        <v>18116</v>
      </c>
      <c r="P57" s="50"/>
      <c r="Q57" s="77" t="s">
        <v>286</v>
      </c>
    </row>
    <row r="58" spans="1:18" ht="13.8" x14ac:dyDescent="0.25">
      <c r="A58" s="19" t="s">
        <v>91</v>
      </c>
      <c r="B58" s="20" t="s">
        <v>143</v>
      </c>
      <c r="C58" s="67">
        <v>64</v>
      </c>
      <c r="D58" s="67">
        <v>65</v>
      </c>
      <c r="E58" s="67">
        <v>60</v>
      </c>
      <c r="F58" s="68">
        <v>1119.7126178715762</v>
      </c>
      <c r="G58" s="68">
        <v>928.0036338859868</v>
      </c>
      <c r="H58" s="68">
        <v>3218.0511899416256</v>
      </c>
      <c r="I58" s="68">
        <v>1077.6829815895824</v>
      </c>
      <c r="J58" s="69">
        <v>0.88731841382018062</v>
      </c>
      <c r="K58" s="69">
        <v>0.92807618411160309</v>
      </c>
      <c r="L58" s="68">
        <v>587.15761113605743</v>
      </c>
      <c r="M58" s="71">
        <v>393.11324562191317</v>
      </c>
      <c r="N58" s="75">
        <v>11135</v>
      </c>
      <c r="O58" s="72">
        <v>16405</v>
      </c>
      <c r="P58" s="50"/>
      <c r="Q58" s="56"/>
    </row>
    <row r="59" spans="1:18" ht="13.8" x14ac:dyDescent="0.25">
      <c r="A59" s="19" t="s">
        <v>84</v>
      </c>
      <c r="B59" s="20" t="s">
        <v>144</v>
      </c>
      <c r="C59" s="67">
        <v>62</v>
      </c>
      <c r="D59" s="67">
        <v>60</v>
      </c>
      <c r="E59" s="67">
        <v>58</v>
      </c>
      <c r="F59" s="68">
        <v>1244.9884399308557</v>
      </c>
      <c r="G59" s="68">
        <v>1055.6023039889958</v>
      </c>
      <c r="H59" s="68">
        <v>3753.8166594641316</v>
      </c>
      <c r="I59" s="68">
        <v>524.77085133967159</v>
      </c>
      <c r="J59" s="69">
        <v>0.51136779079716765</v>
      </c>
      <c r="K59" s="69">
        <v>0.6102175421031385</v>
      </c>
      <c r="L59" s="68">
        <v>1448.7603716508211</v>
      </c>
      <c r="M59" s="71">
        <v>558.6456352636128</v>
      </c>
      <c r="N59" s="75">
        <v>9256</v>
      </c>
      <c r="O59" s="72">
        <v>14369</v>
      </c>
      <c r="P59" s="50"/>
      <c r="Q59" s="33"/>
    </row>
    <row r="60" spans="1:18" ht="13.8" x14ac:dyDescent="0.25">
      <c r="A60" s="19" t="s">
        <v>97</v>
      </c>
      <c r="B60" s="20" t="s">
        <v>145</v>
      </c>
      <c r="C60" s="67">
        <v>57</v>
      </c>
      <c r="D60" s="67">
        <v>56</v>
      </c>
      <c r="E60" s="67">
        <v>54</v>
      </c>
      <c r="F60" s="68">
        <v>1663.9174328465838</v>
      </c>
      <c r="G60" s="68">
        <v>1662.0179308381955</v>
      </c>
      <c r="H60" s="68">
        <v>2497.701460248783</v>
      </c>
      <c r="I60" s="68">
        <v>695.82657292230033</v>
      </c>
      <c r="J60" s="69">
        <v>0.66486347243688815</v>
      </c>
      <c r="K60" s="69">
        <v>0.79751943408782899</v>
      </c>
      <c r="L60" s="68">
        <v>1343.7443663241393</v>
      </c>
      <c r="M60" s="71">
        <v>266.27276230394807</v>
      </c>
      <c r="N60" s="75">
        <v>22188</v>
      </c>
      <c r="O60" s="72">
        <v>63181</v>
      </c>
      <c r="P60" s="50"/>
      <c r="Q60" s="52"/>
      <c r="R60" s="4"/>
    </row>
    <row r="61" spans="1:18" ht="13.8" x14ac:dyDescent="0.25">
      <c r="A61" s="19" t="s">
        <v>84</v>
      </c>
      <c r="B61" s="20" t="s">
        <v>146</v>
      </c>
      <c r="C61" s="67">
        <v>57</v>
      </c>
      <c r="D61" s="67">
        <v>60</v>
      </c>
      <c r="E61" s="67">
        <v>54</v>
      </c>
      <c r="F61" s="68">
        <v>1084.6254640751256</v>
      </c>
      <c r="G61" s="68">
        <v>1009.8721475966985</v>
      </c>
      <c r="H61" s="68">
        <v>2436.1214238916796</v>
      </c>
      <c r="I61" s="68">
        <v>805.85280628958287</v>
      </c>
      <c r="J61" s="69">
        <v>0.74851521900519669</v>
      </c>
      <c r="K61" s="69">
        <v>0.83755395683453238</v>
      </c>
      <c r="L61" s="68">
        <v>654.83730072068136</v>
      </c>
      <c r="M61" s="71">
        <v>225.86352041930547</v>
      </c>
      <c r="N61" s="75">
        <v>9158</v>
      </c>
      <c r="O61" s="72">
        <v>12322</v>
      </c>
      <c r="P61" s="50"/>
      <c r="Q61" s="33"/>
    </row>
    <row r="62" spans="1:18" ht="13.8" x14ac:dyDescent="0.25">
      <c r="A62" s="19" t="s">
        <v>89</v>
      </c>
      <c r="B62" s="20" t="s">
        <v>147</v>
      </c>
      <c r="C62" s="67">
        <v>61</v>
      </c>
      <c r="D62" s="67">
        <v>56</v>
      </c>
      <c r="E62" s="67">
        <v>54</v>
      </c>
      <c r="F62" s="68">
        <v>1229.865470852018</v>
      </c>
      <c r="G62" s="68">
        <v>1016.6178087211433</v>
      </c>
      <c r="H62" s="68">
        <v>2142.0575431246111</v>
      </c>
      <c r="I62" s="68">
        <v>433.17731007168339</v>
      </c>
      <c r="J62" s="69">
        <v>0.75999999541892704</v>
      </c>
      <c r="K62" s="69">
        <v>1.0400000037205974</v>
      </c>
      <c r="L62" s="68">
        <v>383.29350921410099</v>
      </c>
      <c r="M62" s="71">
        <v>143.95600798664529</v>
      </c>
      <c r="N62" s="75">
        <v>61102</v>
      </c>
      <c r="O62" s="72">
        <v>93752</v>
      </c>
      <c r="P62" s="50"/>
      <c r="Q62" s="33"/>
    </row>
    <row r="63" spans="1:18" ht="13.8" x14ac:dyDescent="0.25">
      <c r="A63" s="19" t="s">
        <v>84</v>
      </c>
      <c r="B63" s="20" t="s">
        <v>148</v>
      </c>
      <c r="C63" s="67">
        <v>66</v>
      </c>
      <c r="D63" s="67">
        <v>65</v>
      </c>
      <c r="E63" s="67">
        <v>65</v>
      </c>
      <c r="F63" s="68">
        <v>973.45288326300988</v>
      </c>
      <c r="G63" s="68">
        <v>696.12361073461648</v>
      </c>
      <c r="H63" s="68">
        <v>2521.8002812939521</v>
      </c>
      <c r="I63" s="68">
        <v>1577.0042194092828</v>
      </c>
      <c r="J63" s="69">
        <v>0.80930111717329178</v>
      </c>
      <c r="K63" s="69">
        <v>0.86999645766914635</v>
      </c>
      <c r="L63" s="68">
        <v>789.73277074542898</v>
      </c>
      <c r="M63" s="71">
        <v>999.35296940928276</v>
      </c>
      <c r="N63" s="75">
        <v>5688</v>
      </c>
      <c r="O63" s="72">
        <v>6800</v>
      </c>
      <c r="P63" s="50"/>
      <c r="Q63" s="33"/>
    </row>
    <row r="64" spans="1:18" ht="13.8" x14ac:dyDescent="0.25">
      <c r="A64" s="19" t="s">
        <v>84</v>
      </c>
      <c r="B64" s="20" t="s">
        <v>149</v>
      </c>
      <c r="C64" s="67">
        <v>66</v>
      </c>
      <c r="D64" s="67">
        <v>61</v>
      </c>
      <c r="E64" s="67">
        <v>65</v>
      </c>
      <c r="F64" s="68">
        <v>1527.1677008777854</v>
      </c>
      <c r="G64" s="68">
        <v>1484.1918241758244</v>
      </c>
      <c r="H64" s="68">
        <v>2409.7371168129644</v>
      </c>
      <c r="I64" s="68">
        <v>763.83084740040499</v>
      </c>
      <c r="J64" s="69">
        <v>3.4912544181990115</v>
      </c>
      <c r="K64" s="69">
        <v>2.597573255543546</v>
      </c>
      <c r="L64" s="68">
        <v>991.30914247130318</v>
      </c>
      <c r="M64" s="71">
        <v>174.89385695476005</v>
      </c>
      <c r="N64" s="75">
        <v>2962</v>
      </c>
      <c r="O64" s="72">
        <v>3256</v>
      </c>
      <c r="P64" s="50"/>
      <c r="Q64" s="33"/>
    </row>
    <row r="65" spans="1:18" ht="13.8" x14ac:dyDescent="0.25">
      <c r="A65" s="19" t="s">
        <v>91</v>
      </c>
      <c r="B65" s="20" t="s">
        <v>150</v>
      </c>
      <c r="C65" s="67">
        <v>60</v>
      </c>
      <c r="D65" s="67">
        <v>57</v>
      </c>
      <c r="E65" s="67">
        <v>57</v>
      </c>
      <c r="F65" s="68">
        <v>1302.1181543531998</v>
      </c>
      <c r="G65" s="68">
        <v>1079.0630324964186</v>
      </c>
      <c r="H65" s="68">
        <v>2021.6973358967316</v>
      </c>
      <c r="I65" s="68">
        <v>438.34111507827521</v>
      </c>
      <c r="J65" s="69">
        <v>0.8</v>
      </c>
      <c r="K65" s="69">
        <v>0.92</v>
      </c>
      <c r="L65" s="68">
        <v>563.8011535292502</v>
      </c>
      <c r="M65" s="71">
        <v>514.74763911013463</v>
      </c>
      <c r="N65" s="75">
        <v>18205</v>
      </c>
      <c r="O65" s="72">
        <v>27165</v>
      </c>
      <c r="P65" s="50"/>
      <c r="Q65" s="33"/>
    </row>
    <row r="66" spans="1:18" ht="13.8" x14ac:dyDescent="0.25">
      <c r="A66" s="19" t="s">
        <v>91</v>
      </c>
      <c r="B66" s="20" t="s">
        <v>151</v>
      </c>
      <c r="C66" s="67">
        <v>62</v>
      </c>
      <c r="D66" s="67">
        <v>61</v>
      </c>
      <c r="E66" s="67">
        <v>56</v>
      </c>
      <c r="F66" s="68">
        <v>1099.6150144369585</v>
      </c>
      <c r="G66" s="68">
        <v>775.91343892112275</v>
      </c>
      <c r="H66" s="68">
        <v>2683.2531280076996</v>
      </c>
      <c r="I66" s="68">
        <v>808.86679499518766</v>
      </c>
      <c r="J66" s="69">
        <v>0.84151428421627261</v>
      </c>
      <c r="K66" s="69">
        <v>0.91250874881297783</v>
      </c>
      <c r="L66" s="68">
        <v>1041.2507144217946</v>
      </c>
      <c r="M66" s="71">
        <v>412.61768717851004</v>
      </c>
      <c r="N66" s="75">
        <v>10390</v>
      </c>
      <c r="O66" s="72">
        <v>17451</v>
      </c>
      <c r="P66" s="50"/>
      <c r="Q66" s="33"/>
    </row>
    <row r="67" spans="1:18" ht="13.8" x14ac:dyDescent="0.25">
      <c r="A67" s="19" t="s">
        <v>89</v>
      </c>
      <c r="B67" s="20" t="s">
        <v>152</v>
      </c>
      <c r="C67" s="67">
        <v>68</v>
      </c>
      <c r="D67" s="67">
        <v>64</v>
      </c>
      <c r="E67" s="67">
        <v>58</v>
      </c>
      <c r="F67" s="68">
        <v>1199.8037994981794</v>
      </c>
      <c r="G67" s="68">
        <v>1129.0804034029125</v>
      </c>
      <c r="H67" s="68">
        <v>1960.9108230988361</v>
      </c>
      <c r="I67" s="68">
        <v>452.3364838606222</v>
      </c>
      <c r="J67" s="69">
        <v>0.93490648253670305</v>
      </c>
      <c r="K67" s="69">
        <v>0.95605340574790676</v>
      </c>
      <c r="L67" s="68">
        <v>528.17552398739792</v>
      </c>
      <c r="M67" s="71">
        <v>255.77993868734302</v>
      </c>
      <c r="N67" s="75">
        <v>53007</v>
      </c>
      <c r="O67" s="72">
        <v>97711</v>
      </c>
      <c r="P67" s="50"/>
      <c r="Q67" s="33"/>
    </row>
    <row r="68" spans="1:18" ht="13.8" x14ac:dyDescent="0.25">
      <c r="A68" s="19" t="s">
        <v>84</v>
      </c>
      <c r="B68" s="20" t="s">
        <v>153</v>
      </c>
      <c r="C68" s="67">
        <v>57</v>
      </c>
      <c r="D68" s="67">
        <v>58</v>
      </c>
      <c r="E68" s="67">
        <v>54</v>
      </c>
      <c r="F68" s="68">
        <v>1417.1815239776404</v>
      </c>
      <c r="G68" s="68">
        <v>1201.2628255722179</v>
      </c>
      <c r="H68" s="68">
        <v>2928.8025889967639</v>
      </c>
      <c r="I68" s="68">
        <v>694.61606354810237</v>
      </c>
      <c r="J68" s="69">
        <v>0.6097324048411199</v>
      </c>
      <c r="K68" s="69">
        <v>0.84721667006835999</v>
      </c>
      <c r="L68" s="68">
        <v>1190.7914092380113</v>
      </c>
      <c r="M68" s="71">
        <v>144.1700500147102</v>
      </c>
      <c r="N68" s="75">
        <v>6798</v>
      </c>
      <c r="O68" s="72">
        <v>9855</v>
      </c>
      <c r="P68" s="50"/>
      <c r="Q68" s="33"/>
    </row>
    <row r="69" spans="1:18" ht="13.8" x14ac:dyDescent="0.25">
      <c r="A69" s="19" t="s">
        <v>91</v>
      </c>
      <c r="B69" s="20" t="s">
        <v>154</v>
      </c>
      <c r="C69" s="67">
        <v>55</v>
      </c>
      <c r="D69" s="67">
        <v>55</v>
      </c>
      <c r="E69" s="67">
        <v>52</v>
      </c>
      <c r="F69" s="68">
        <v>1504.7843053402469</v>
      </c>
      <c r="G69" s="68">
        <v>1418.9284871371253</v>
      </c>
      <c r="H69" s="68">
        <v>2268.5091142353131</v>
      </c>
      <c r="I69" s="68">
        <v>625.11359384187733</v>
      </c>
      <c r="J69" s="69">
        <v>0.53153013910355484</v>
      </c>
      <c r="K69" s="69">
        <v>1.1599999999999999</v>
      </c>
      <c r="L69" s="68">
        <v>699.73806596461213</v>
      </c>
      <c r="M69" s="71">
        <v>628.2674934516491</v>
      </c>
      <c r="N69" s="75">
        <v>18707</v>
      </c>
      <c r="O69" s="72">
        <v>24442</v>
      </c>
      <c r="P69" s="50"/>
      <c r="Q69" s="33"/>
    </row>
    <row r="70" spans="1:18" ht="26.4" x14ac:dyDescent="0.25">
      <c r="A70" s="19" t="s">
        <v>87</v>
      </c>
      <c r="B70" s="20" t="s">
        <v>155</v>
      </c>
      <c r="C70" s="67">
        <v>65</v>
      </c>
      <c r="D70" s="67">
        <v>75</v>
      </c>
      <c r="E70" s="67">
        <v>64</v>
      </c>
      <c r="F70" s="68">
        <v>1545.5738281593528</v>
      </c>
      <c r="G70" s="68">
        <v>1186.7608187937903</v>
      </c>
      <c r="H70" s="68">
        <v>3694.0250637586842</v>
      </c>
      <c r="I70" s="68">
        <v>566.30903174742764</v>
      </c>
      <c r="J70" s="69">
        <v>0.88206747134998953</v>
      </c>
      <c r="K70" s="69">
        <v>0.95030545262282451</v>
      </c>
      <c r="L70" s="68">
        <v>1179.2159000967374</v>
      </c>
      <c r="M70" s="71">
        <v>191.82428986017061</v>
      </c>
      <c r="N70" s="78">
        <v>11371</v>
      </c>
      <c r="O70" s="72">
        <v>21765</v>
      </c>
      <c r="P70" s="50"/>
      <c r="Q70" s="77" t="s">
        <v>287</v>
      </c>
    </row>
    <row r="71" spans="1:18" ht="13.8" x14ac:dyDescent="0.25">
      <c r="A71" s="19" t="s">
        <v>84</v>
      </c>
      <c r="B71" s="20" t="s">
        <v>156</v>
      </c>
      <c r="C71" s="67">
        <v>66</v>
      </c>
      <c r="D71" s="67">
        <v>63</v>
      </c>
      <c r="E71" s="67">
        <v>61</v>
      </c>
      <c r="F71" s="68">
        <v>1120.507399577167</v>
      </c>
      <c r="G71" s="68">
        <v>892</v>
      </c>
      <c r="H71" s="68">
        <v>2758</v>
      </c>
      <c r="I71" s="68">
        <v>832.27625088090201</v>
      </c>
      <c r="J71" s="69">
        <v>1.17</v>
      </c>
      <c r="K71" s="69">
        <v>0.97</v>
      </c>
      <c r="L71" s="68">
        <v>553.20648343904156</v>
      </c>
      <c r="M71" s="71">
        <v>286.5867982147052</v>
      </c>
      <c r="N71" s="75">
        <v>4257</v>
      </c>
      <c r="O71" s="72">
        <v>6273</v>
      </c>
      <c r="P71" s="50"/>
      <c r="Q71" s="33"/>
    </row>
    <row r="72" spans="1:18" ht="13.8" x14ac:dyDescent="0.25">
      <c r="A72" s="19" t="s">
        <v>87</v>
      </c>
      <c r="B72" s="20" t="s">
        <v>157</v>
      </c>
      <c r="C72" s="67">
        <v>65</v>
      </c>
      <c r="D72" s="67">
        <v>65</v>
      </c>
      <c r="E72" s="67">
        <v>57</v>
      </c>
      <c r="F72" s="68">
        <v>1276.5384887755824</v>
      </c>
      <c r="G72" s="68">
        <v>1072.508149757977</v>
      </c>
      <c r="H72" s="68">
        <v>2754.4083280220948</v>
      </c>
      <c r="I72" s="68">
        <v>1363.1824941576376</v>
      </c>
      <c r="J72" s="69">
        <v>0.73470170010488223</v>
      </c>
      <c r="K72" s="69">
        <v>0.8044629610392271</v>
      </c>
      <c r="L72" s="68">
        <v>1464.3845336732527</v>
      </c>
      <c r="M72" s="71">
        <v>407.61766163869413</v>
      </c>
      <c r="N72" s="75">
        <v>14121</v>
      </c>
      <c r="O72" s="72">
        <v>28117</v>
      </c>
      <c r="P72" s="50"/>
      <c r="Q72" s="33"/>
    </row>
    <row r="73" spans="1:18" ht="13.8" x14ac:dyDescent="0.25">
      <c r="A73" s="19" t="s">
        <v>87</v>
      </c>
      <c r="B73" s="20" t="s">
        <v>158</v>
      </c>
      <c r="C73" s="67">
        <v>68</v>
      </c>
      <c r="D73" s="67">
        <v>64</v>
      </c>
      <c r="E73" s="67">
        <v>61</v>
      </c>
      <c r="F73" s="68">
        <v>1361.94346940117</v>
      </c>
      <c r="G73" s="68">
        <v>1141.4452009663958</v>
      </c>
      <c r="H73" s="68">
        <v>3153.3556826398476</v>
      </c>
      <c r="I73" s="68">
        <v>766.64694669033065</v>
      </c>
      <c r="J73" s="69">
        <v>0.98525607863424725</v>
      </c>
      <c r="K73" s="69">
        <v>0.98776692778195085</v>
      </c>
      <c r="L73" s="68">
        <v>1173.53579175705</v>
      </c>
      <c r="M73" s="71">
        <v>273.384605271807</v>
      </c>
      <c r="N73" s="75">
        <v>15213</v>
      </c>
      <c r="O73" s="72">
        <v>32712</v>
      </c>
      <c r="P73" s="50"/>
      <c r="Q73" s="33"/>
    </row>
    <row r="74" spans="1:18" ht="26.4" x14ac:dyDescent="0.25">
      <c r="A74" s="19" t="s">
        <v>91</v>
      </c>
      <c r="B74" s="20" t="s">
        <v>159</v>
      </c>
      <c r="C74" s="67">
        <v>64</v>
      </c>
      <c r="D74" s="67">
        <v>66</v>
      </c>
      <c r="E74" s="67">
        <v>60</v>
      </c>
      <c r="F74" s="68">
        <v>992.86636738207983</v>
      </c>
      <c r="G74" s="68">
        <v>774.72660557157985</v>
      </c>
      <c r="H74" s="68">
        <v>1755.9498185843429</v>
      </c>
      <c r="I74" s="68">
        <v>676.28067154541543</v>
      </c>
      <c r="J74" s="69">
        <v>0.7686796725490721</v>
      </c>
      <c r="K74" s="69">
        <v>0.86734957101372889</v>
      </c>
      <c r="L74" s="68">
        <v>728.89121210257667</v>
      </c>
      <c r="M74" s="71">
        <v>315.20201709611956</v>
      </c>
      <c r="N74" s="78">
        <v>32522</v>
      </c>
      <c r="O74" s="72">
        <v>42576</v>
      </c>
      <c r="P74" s="50"/>
      <c r="Q74" s="76" t="s">
        <v>288</v>
      </c>
    </row>
    <row r="75" spans="1:18" ht="13.8" x14ac:dyDescent="0.25">
      <c r="A75" s="19" t="s">
        <v>84</v>
      </c>
      <c r="B75" s="20" t="s">
        <v>160</v>
      </c>
      <c r="C75" s="67">
        <v>70</v>
      </c>
      <c r="D75" s="67">
        <v>68</v>
      </c>
      <c r="E75" s="67">
        <v>69</v>
      </c>
      <c r="F75" s="68">
        <v>883.95979020979019</v>
      </c>
      <c r="G75" s="68">
        <v>450.59288537549406</v>
      </c>
      <c r="H75" s="68">
        <v>3184.8776223776222</v>
      </c>
      <c r="I75" s="68">
        <v>1226.18006993007</v>
      </c>
      <c r="J75" s="69">
        <v>1.1552247960182891</v>
      </c>
      <c r="K75" s="69">
        <v>1.1115217544714626</v>
      </c>
      <c r="L75" s="68">
        <v>469.18706293706293</v>
      </c>
      <c r="M75" s="71">
        <v>245.22639860139861</v>
      </c>
      <c r="N75" s="75">
        <v>4576</v>
      </c>
      <c r="O75" s="72">
        <v>4597</v>
      </c>
      <c r="P75" s="50"/>
    </row>
    <row r="76" spans="1:18" ht="13.8" x14ac:dyDescent="0.25">
      <c r="A76" s="19" t="s">
        <v>89</v>
      </c>
      <c r="B76" s="20" t="s">
        <v>161</v>
      </c>
      <c r="C76" s="67">
        <v>71</v>
      </c>
      <c r="D76" s="67">
        <v>66</v>
      </c>
      <c r="E76" s="67">
        <v>65</v>
      </c>
      <c r="F76" s="68">
        <v>972.79680034194814</v>
      </c>
      <c r="G76" s="68">
        <v>922.35948217722432</v>
      </c>
      <c r="H76" s="68">
        <v>1783.7177706199338</v>
      </c>
      <c r="I76" s="68">
        <v>410.76526172775431</v>
      </c>
      <c r="J76" s="69">
        <v>1.0644930985245122</v>
      </c>
      <c r="K76" s="69">
        <v>1.0377161546223166</v>
      </c>
      <c r="L76" s="68">
        <v>447.50942647350666</v>
      </c>
      <c r="M76" s="71">
        <v>95.948417726349859</v>
      </c>
      <c r="N76" s="75">
        <v>65507</v>
      </c>
      <c r="O76" s="72">
        <v>153407</v>
      </c>
      <c r="P76" s="50"/>
      <c r="Q76" s="33"/>
    </row>
    <row r="77" spans="1:18" ht="13.8" x14ac:dyDescent="0.25">
      <c r="A77" s="19" t="s">
        <v>97</v>
      </c>
      <c r="B77" s="20" t="s">
        <v>162</v>
      </c>
      <c r="C77" s="67">
        <v>70</v>
      </c>
      <c r="D77" s="67">
        <v>66</v>
      </c>
      <c r="E77" s="67">
        <v>64</v>
      </c>
      <c r="F77" s="68">
        <v>1259.647063209499</v>
      </c>
      <c r="G77" s="68">
        <v>1029.8263628671582</v>
      </c>
      <c r="H77" s="68">
        <v>2225.2264847987772</v>
      </c>
      <c r="I77" s="68">
        <v>590.89977072343277</v>
      </c>
      <c r="J77" s="69">
        <v>0.96048411497730712</v>
      </c>
      <c r="K77" s="69">
        <v>0.97769351643096258</v>
      </c>
      <c r="L77" s="68">
        <v>901.57883945048184</v>
      </c>
      <c r="M77" s="71">
        <v>3055.216849403188</v>
      </c>
      <c r="N77" s="75">
        <v>53647</v>
      </c>
      <c r="O77" s="72">
        <v>139250</v>
      </c>
      <c r="P77" s="50"/>
      <c r="Q77" s="77" t="s">
        <v>289</v>
      </c>
    </row>
    <row r="78" spans="1:18" ht="13.8" x14ac:dyDescent="0.25">
      <c r="A78" s="19" t="s">
        <v>87</v>
      </c>
      <c r="B78" s="20" t="s">
        <v>163</v>
      </c>
      <c r="C78" s="67">
        <v>65</v>
      </c>
      <c r="D78" s="67">
        <v>66</v>
      </c>
      <c r="E78" s="67">
        <v>57</v>
      </c>
      <c r="F78" s="68">
        <v>1523.0645560227554</v>
      </c>
      <c r="G78" s="68">
        <v>1254.1096836579638</v>
      </c>
      <c r="H78" s="68">
        <v>3186.0623299530052</v>
      </c>
      <c r="I78" s="68">
        <v>620.39327232253277</v>
      </c>
      <c r="J78" s="69">
        <v>0.446621844851191</v>
      </c>
      <c r="K78" s="69">
        <v>0.6047868521569475</v>
      </c>
      <c r="L78" s="68">
        <v>2531.7214939401433</v>
      </c>
      <c r="M78" s="71">
        <v>-351.96188350234991</v>
      </c>
      <c r="N78" s="75">
        <v>16172</v>
      </c>
      <c r="O78" s="72">
        <v>35064</v>
      </c>
      <c r="P78" s="50"/>
      <c r="Q78" s="33"/>
      <c r="R78" s="4"/>
    </row>
    <row r="79" spans="1:18" ht="26.4" x14ac:dyDescent="0.25">
      <c r="A79" s="19" t="s">
        <v>97</v>
      </c>
      <c r="B79" s="20" t="s">
        <v>164</v>
      </c>
      <c r="C79" s="67">
        <v>66</v>
      </c>
      <c r="D79" s="67">
        <v>66</v>
      </c>
      <c r="E79" s="67">
        <v>65</v>
      </c>
      <c r="F79" s="68">
        <v>1343.9260743098623</v>
      </c>
      <c r="G79" s="68">
        <v>1087.3106700040748</v>
      </c>
      <c r="H79" s="68">
        <v>2262.1700235991439</v>
      </c>
      <c r="I79" s="68">
        <v>649.72650604613727</v>
      </c>
      <c r="J79" s="69">
        <v>0.34481840045810269</v>
      </c>
      <c r="K79" s="69">
        <v>0.60860702424126745</v>
      </c>
      <c r="L79" s="68">
        <v>406.01503759398497</v>
      </c>
      <c r="M79" s="71">
        <v>1779.9974388526059</v>
      </c>
      <c r="N79" s="78">
        <v>54663</v>
      </c>
      <c r="O79" s="72">
        <v>132793</v>
      </c>
      <c r="P79" s="50"/>
      <c r="Q79" s="77" t="s">
        <v>290</v>
      </c>
    </row>
    <row r="80" spans="1:18" ht="13.8" x14ac:dyDescent="0.25">
      <c r="A80" s="19" t="s">
        <v>89</v>
      </c>
      <c r="B80" s="20" t="s">
        <v>165</v>
      </c>
      <c r="C80" s="67">
        <v>64</v>
      </c>
      <c r="D80" s="67">
        <v>61</v>
      </c>
      <c r="E80" s="67">
        <v>62</v>
      </c>
      <c r="F80" s="68">
        <v>1529.3270320467836</v>
      </c>
      <c r="G80" s="68">
        <v>1218.7055575695044</v>
      </c>
      <c r="H80" s="68">
        <v>2589.9415204678362</v>
      </c>
      <c r="I80" s="68">
        <v>524.56140350877195</v>
      </c>
      <c r="J80" s="69">
        <v>1.2128946870864057</v>
      </c>
      <c r="K80" s="69">
        <v>1.154925701706109</v>
      </c>
      <c r="L80" s="68">
        <v>610.33918128654966</v>
      </c>
      <c r="M80" s="71">
        <v>83.884344327485465</v>
      </c>
      <c r="N80" s="75">
        <v>42750</v>
      </c>
      <c r="O80" s="72">
        <v>76402</v>
      </c>
      <c r="P80" s="50"/>
      <c r="Q80" s="33"/>
      <c r="R80" s="4"/>
    </row>
    <row r="81" spans="1:17" ht="13.8" x14ac:dyDescent="0.25">
      <c r="A81" s="19" t="s">
        <v>97</v>
      </c>
      <c r="B81" s="20" t="s">
        <v>166</v>
      </c>
      <c r="C81" s="67">
        <v>63</v>
      </c>
      <c r="D81" s="67">
        <v>61</v>
      </c>
      <c r="E81" s="67">
        <v>58</v>
      </c>
      <c r="F81" s="68">
        <v>1296.0668336673348</v>
      </c>
      <c r="G81" s="68">
        <v>1195.2429774507825</v>
      </c>
      <c r="H81" s="68">
        <v>2011.0250297973778</v>
      </c>
      <c r="I81" s="68">
        <v>330.57782231128925</v>
      </c>
      <c r="J81" s="69">
        <v>0.17475222902483256</v>
      </c>
      <c r="K81" s="69">
        <v>0.66525257623082434</v>
      </c>
      <c r="L81" s="68">
        <v>505.39544088176353</v>
      </c>
      <c r="M81" s="71">
        <v>275.8178638944558</v>
      </c>
      <c r="N81" s="75">
        <v>59880</v>
      </c>
      <c r="O81" s="72">
        <v>146886</v>
      </c>
      <c r="P81" s="50"/>
      <c r="Q81" s="33"/>
    </row>
    <row r="82" spans="1:17" ht="13.8" x14ac:dyDescent="0.25">
      <c r="A82" s="19" t="s">
        <v>84</v>
      </c>
      <c r="B82" s="20" t="s">
        <v>167</v>
      </c>
      <c r="C82" s="67">
        <v>65</v>
      </c>
      <c r="D82" s="67">
        <v>64</v>
      </c>
      <c r="E82" s="67">
        <v>65</v>
      </c>
      <c r="F82" s="68">
        <v>1059.9520383693045</v>
      </c>
      <c r="G82" s="68">
        <v>584.23159839852167</v>
      </c>
      <c r="H82" s="68">
        <v>2400.9292565947244</v>
      </c>
      <c r="I82" s="68">
        <v>721.07314148681053</v>
      </c>
      <c r="J82" s="69">
        <v>0.619535250098464</v>
      </c>
      <c r="K82" s="69">
        <v>0.70785690950669711</v>
      </c>
      <c r="L82" s="68">
        <v>532.82374100719426</v>
      </c>
      <c r="M82" s="71">
        <v>212.89718225419674</v>
      </c>
      <c r="N82" s="75">
        <v>6672</v>
      </c>
      <c r="O82" s="72">
        <v>7658</v>
      </c>
      <c r="P82" s="50"/>
      <c r="Q82" s="33"/>
    </row>
    <row r="83" spans="1:17" s="6" customFormat="1" ht="13.8" x14ac:dyDescent="0.25">
      <c r="A83" s="16"/>
      <c r="B83" s="17"/>
      <c r="C83" s="18" t="s">
        <v>168</v>
      </c>
      <c r="D83" s="18" t="s">
        <v>168</v>
      </c>
      <c r="E83" s="18" t="s">
        <v>168</v>
      </c>
      <c r="F83" s="18" t="s">
        <v>169</v>
      </c>
      <c r="G83" s="18" t="s">
        <v>169</v>
      </c>
      <c r="H83" s="18" t="s">
        <v>169</v>
      </c>
      <c r="I83" s="18" t="s">
        <v>169</v>
      </c>
      <c r="J83" s="18" t="s">
        <v>169</v>
      </c>
      <c r="K83" s="18" t="s">
        <v>169</v>
      </c>
      <c r="L83" s="18" t="s">
        <v>169</v>
      </c>
      <c r="M83" s="18" t="s">
        <v>169</v>
      </c>
      <c r="N83" s="18"/>
      <c r="O83" s="18"/>
      <c r="P83" s="18"/>
      <c r="Q83" s="18"/>
    </row>
    <row r="84" spans="1:17" s="2" customFormat="1" ht="13.8" x14ac:dyDescent="0.25">
      <c r="A84" s="19"/>
      <c r="B84" s="22" t="s">
        <v>170</v>
      </c>
      <c r="C84" s="74">
        <v>64.243589743589737</v>
      </c>
      <c r="D84" s="74">
        <v>63.42307692307692</v>
      </c>
      <c r="E84" s="74">
        <v>60.282051282051285</v>
      </c>
      <c r="F84" s="73">
        <v>1224.5614035087719</v>
      </c>
      <c r="G84" s="73">
        <v>1046.7466835123184</v>
      </c>
      <c r="H84" s="73">
        <v>2319.4936307415824</v>
      </c>
      <c r="I84" s="23">
        <v>607.85660754434173</v>
      </c>
      <c r="J84" s="61">
        <v>0.75203484535175324</v>
      </c>
      <c r="K84" s="61">
        <v>0.83808348956090062</v>
      </c>
      <c r="L84" s="60">
        <v>739.56888423258249</v>
      </c>
      <c r="M84" s="60">
        <v>295.95323277070577</v>
      </c>
      <c r="N84" s="23">
        <v>2523672</v>
      </c>
      <c r="O84" s="23">
        <v>5313053</v>
      </c>
      <c r="P84" s="23"/>
      <c r="Q84" s="24"/>
    </row>
    <row r="85" spans="1:17" s="7" customFormat="1" ht="13.8" x14ac:dyDescent="0.25">
      <c r="A85" s="25" t="s">
        <v>89</v>
      </c>
      <c r="B85" s="26" t="s">
        <v>171</v>
      </c>
      <c r="C85" s="74">
        <v>66.8125</v>
      </c>
      <c r="D85" s="74">
        <v>63.0625</v>
      </c>
      <c r="E85" s="74">
        <v>60.5625</v>
      </c>
      <c r="F85" s="73">
        <v>1215.0593246121084</v>
      </c>
      <c r="G85" s="73">
        <v>1129.0804034029125</v>
      </c>
      <c r="H85" s="73">
        <v>1878.1021897810219</v>
      </c>
      <c r="I85" s="23">
        <v>410.76526172775431</v>
      </c>
      <c r="J85" s="61">
        <v>0.75075178661088904</v>
      </c>
      <c r="K85" s="61">
        <v>0.8424921313067647</v>
      </c>
      <c r="L85" s="60">
        <v>530.76120959332638</v>
      </c>
      <c r="M85" s="60">
        <v>163.11165062574062</v>
      </c>
      <c r="N85" s="27"/>
      <c r="O85" s="27"/>
      <c r="P85" s="27"/>
      <c r="Q85" s="27"/>
    </row>
    <row r="86" spans="1:17" s="2" customFormat="1" ht="13.8" x14ac:dyDescent="0.25">
      <c r="A86" s="19" t="s">
        <v>97</v>
      </c>
      <c r="B86" s="20" t="s">
        <v>172</v>
      </c>
      <c r="C86" s="74">
        <v>65.071428571428569</v>
      </c>
      <c r="D86" s="74">
        <v>63.5</v>
      </c>
      <c r="E86" s="74">
        <v>61.642857142857146</v>
      </c>
      <c r="F86" s="73">
        <v>1259.1855962857819</v>
      </c>
      <c r="G86" s="73">
        <v>1067.3216192366212</v>
      </c>
      <c r="H86" s="73">
        <v>2020.7494552265784</v>
      </c>
      <c r="I86" s="23">
        <v>463.1401415420861</v>
      </c>
      <c r="J86" s="61">
        <v>0.56657072837181588</v>
      </c>
      <c r="K86" s="61">
        <v>0.70366032171894577</v>
      </c>
      <c r="L86" s="60">
        <v>757.07713510344161</v>
      </c>
      <c r="M86" s="60">
        <v>471.92919078708701</v>
      </c>
      <c r="N86" s="27"/>
      <c r="O86" s="27"/>
      <c r="P86" s="27"/>
      <c r="Q86" s="24"/>
    </row>
    <row r="87" spans="1:17" s="2" customFormat="1" ht="13.8" x14ac:dyDescent="0.25">
      <c r="A87" s="19" t="s">
        <v>87</v>
      </c>
      <c r="B87" s="20" t="s">
        <v>173</v>
      </c>
      <c r="C87" s="74">
        <v>63.909090909090907</v>
      </c>
      <c r="D87" s="74">
        <v>65.454545454545453</v>
      </c>
      <c r="E87" s="74">
        <v>59.454545454545453</v>
      </c>
      <c r="F87" s="73">
        <v>1350.7303314080636</v>
      </c>
      <c r="G87" s="73">
        <v>1072.508149757977</v>
      </c>
      <c r="H87" s="73">
        <v>2754.4083280220948</v>
      </c>
      <c r="I87" s="60">
        <v>711.27233928783608</v>
      </c>
      <c r="J87" s="62">
        <v>0.77168846025329174</v>
      </c>
      <c r="K87" s="62">
        <v>0.8598084796583767</v>
      </c>
      <c r="L87" s="60">
        <v>1173.53579175705</v>
      </c>
      <c r="M87" s="60">
        <v>407.61766163869413</v>
      </c>
      <c r="N87" s="27"/>
      <c r="O87" s="27"/>
      <c r="P87" s="27"/>
      <c r="Q87" s="24"/>
    </row>
    <row r="88" spans="1:17" s="2" customFormat="1" ht="13.8" x14ac:dyDescent="0.25">
      <c r="A88" s="19" t="s">
        <v>91</v>
      </c>
      <c r="B88" s="20" t="s">
        <v>174</v>
      </c>
      <c r="C88" s="74">
        <v>61.6875</v>
      </c>
      <c r="D88" s="74">
        <v>61.25</v>
      </c>
      <c r="E88" s="74">
        <v>57.625</v>
      </c>
      <c r="F88" s="73">
        <v>1214.2753175155217</v>
      </c>
      <c r="G88" s="73">
        <v>1043.5742804925658</v>
      </c>
      <c r="H88" s="73">
        <v>2365.7909583259061</v>
      </c>
      <c r="I88" s="60">
        <v>650.86221378887433</v>
      </c>
      <c r="J88" s="62">
        <v>0.78100222395104435</v>
      </c>
      <c r="K88" s="62">
        <v>0.86668469195817699</v>
      </c>
      <c r="L88" s="60">
        <v>810.30966701917407</v>
      </c>
      <c r="M88" s="60">
        <v>424.88917988837562</v>
      </c>
      <c r="N88" s="27"/>
      <c r="O88" s="27"/>
      <c r="P88" s="27"/>
      <c r="Q88" s="24"/>
    </row>
    <row r="89" spans="1:17" s="2" customFormat="1" ht="13.8" x14ac:dyDescent="0.25">
      <c r="A89" s="19" t="s">
        <v>84</v>
      </c>
      <c r="B89" s="20" t="s">
        <v>175</v>
      </c>
      <c r="C89" s="74">
        <v>63.857142857142854</v>
      </c>
      <c r="D89" s="74">
        <v>64.238095238095241</v>
      </c>
      <c r="E89" s="74">
        <v>61.61904761904762</v>
      </c>
      <c r="F89" s="73">
        <v>1120.507399577167</v>
      </c>
      <c r="G89" s="73">
        <v>1009.5020447438056</v>
      </c>
      <c r="H89" s="73">
        <v>2695.9958721704393</v>
      </c>
      <c r="I89" s="60">
        <v>763.83084740040499</v>
      </c>
      <c r="J89" s="62">
        <v>0.78470868529348059</v>
      </c>
      <c r="K89" s="62">
        <v>0.84721667006835999</v>
      </c>
      <c r="L89" s="60">
        <v>756.24599615631007</v>
      </c>
      <c r="M89" s="60">
        <v>245.22639860139861</v>
      </c>
      <c r="N89" s="27"/>
      <c r="O89" s="27"/>
      <c r="P89" s="27"/>
      <c r="Q89" s="24"/>
    </row>
    <row r="90" spans="1:17" ht="13.8" x14ac:dyDescent="0.25">
      <c r="A90" s="11"/>
      <c r="B90" s="12"/>
      <c r="G90" s="3"/>
      <c r="H90" s="3"/>
      <c r="I90" s="3"/>
      <c r="J90" s="3"/>
      <c r="K90" s="3"/>
      <c r="L90" s="3"/>
      <c r="M90" s="3"/>
      <c r="N90" s="3"/>
      <c r="O90" s="3"/>
      <c r="P90" s="3"/>
      <c r="Q90" s="9"/>
    </row>
  </sheetData>
  <sortState ref="A93:F171">
    <sortCondition ref="A93:A171"/>
  </sortState>
  <printOptions horizontalCentered="1"/>
  <pageMargins left="0.39370078740157483" right="0.39370078740157483" top="0.39370078740157483" bottom="0.39370078740157483" header="0.51181102362204722" footer="0.51181102362204722"/>
  <pageSetup paperSize="9" scale="50" orientation="landscape" r:id="rId1"/>
  <headerFooter alignWithMargins="0"/>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zoomScale="50" zoomScaleNormal="50" workbookViewId="0">
      <pane xSplit="2" ySplit="3" topLeftCell="C4" activePane="bottomRight" state="frozen"/>
      <selection pane="topRight"/>
      <selection pane="bottomLeft"/>
      <selection pane="bottomRight" activeCell="O4" sqref="O4:O82"/>
    </sheetView>
  </sheetViews>
  <sheetFormatPr defaultColWidth="13.5546875" defaultRowHeight="15.6" x14ac:dyDescent="0.25"/>
  <cols>
    <col min="1" max="1" width="10.109375" style="15" customWidth="1"/>
    <col min="2" max="2" width="22.109375" style="14" customWidth="1"/>
    <col min="3" max="3" width="17" style="1" customWidth="1"/>
    <col min="4" max="4" width="19.88671875" style="1" customWidth="1"/>
    <col min="5" max="5" width="16.6640625" style="1" customWidth="1"/>
    <col min="6" max="6" width="16.109375" style="1" customWidth="1"/>
    <col min="7" max="7" width="15.33203125" style="1" customWidth="1"/>
    <col min="8" max="8" width="16.5546875" style="1" customWidth="1"/>
    <col min="9" max="9" width="17.33203125" style="1" customWidth="1"/>
    <col min="10" max="10" width="19.33203125" style="1" customWidth="1"/>
    <col min="11" max="11" width="18.109375" style="1" customWidth="1"/>
    <col min="12" max="12" width="14.88671875" style="1" customWidth="1"/>
    <col min="13" max="13" width="14.6640625" style="1" customWidth="1"/>
    <col min="14" max="14" width="14.88671875" style="1" customWidth="1"/>
    <col min="15" max="15" width="19.33203125" style="1" customWidth="1"/>
    <col min="16" max="16" width="160.6640625" style="10" customWidth="1"/>
    <col min="17" max="17" width="17" style="1" customWidth="1"/>
    <col min="18" max="16384" width="13.5546875" style="1"/>
  </cols>
  <sheetData>
    <row r="1" spans="1:17" ht="44.25" customHeight="1" x14ac:dyDescent="0.25">
      <c r="A1" s="47" t="s">
        <v>291</v>
      </c>
      <c r="B1" s="47"/>
      <c r="C1" s="47"/>
      <c r="D1" s="47"/>
      <c r="E1" s="47"/>
      <c r="F1" s="47"/>
      <c r="G1" s="47"/>
      <c r="H1" s="47"/>
      <c r="I1" s="47"/>
      <c r="J1" s="47"/>
      <c r="K1" s="47"/>
      <c r="L1" s="47"/>
      <c r="M1" s="47"/>
      <c r="N1" s="47"/>
      <c r="O1" s="47"/>
      <c r="P1" s="47"/>
    </row>
    <row r="2" spans="1:17" s="8" customFormat="1" ht="20.399999999999999" x14ac:dyDescent="0.2">
      <c r="A2" s="16"/>
      <c r="B2" s="17"/>
      <c r="C2" s="18" t="s">
        <v>54</v>
      </c>
      <c r="D2" s="18" t="s">
        <v>55</v>
      </c>
      <c r="E2" s="18" t="s">
        <v>56</v>
      </c>
      <c r="F2" s="18" t="s">
        <v>57</v>
      </c>
      <c r="G2" s="18" t="s">
        <v>58</v>
      </c>
      <c r="H2" s="18" t="s">
        <v>59</v>
      </c>
      <c r="I2" s="18" t="s">
        <v>60</v>
      </c>
      <c r="J2" s="18" t="s">
        <v>61</v>
      </c>
      <c r="K2" s="18" t="s">
        <v>62</v>
      </c>
      <c r="L2" s="18" t="s">
        <v>63</v>
      </c>
      <c r="M2" s="18" t="s">
        <v>64</v>
      </c>
      <c r="N2" s="18" t="s">
        <v>65</v>
      </c>
      <c r="O2" s="18"/>
      <c r="P2" s="18" t="s">
        <v>67</v>
      </c>
    </row>
    <row r="3" spans="1:17" ht="104.4" x14ac:dyDescent="0.3">
      <c r="A3" s="143" t="s">
        <v>68</v>
      </c>
      <c r="B3" s="143" t="s">
        <v>69</v>
      </c>
      <c r="C3" s="144" t="s">
        <v>70</v>
      </c>
      <c r="D3" s="144" t="s">
        <v>71</v>
      </c>
      <c r="E3" s="144" t="s">
        <v>72</v>
      </c>
      <c r="F3" s="144" t="s">
        <v>73</v>
      </c>
      <c r="G3" s="144" t="s">
        <v>74</v>
      </c>
      <c r="H3" s="144" t="s">
        <v>75</v>
      </c>
      <c r="I3" s="144" t="s">
        <v>76</v>
      </c>
      <c r="J3" s="144" t="s">
        <v>77</v>
      </c>
      <c r="K3" s="144" t="s">
        <v>78</v>
      </c>
      <c r="L3" s="144" t="s">
        <v>79</v>
      </c>
      <c r="M3" s="144" t="s">
        <v>80</v>
      </c>
      <c r="N3" s="170" t="s">
        <v>292</v>
      </c>
      <c r="O3" s="144" t="s">
        <v>303</v>
      </c>
      <c r="P3" s="144" t="s">
        <v>83</v>
      </c>
    </row>
    <row r="4" spans="1:17" ht="34.799999999999997" x14ac:dyDescent="0.3">
      <c r="A4" s="146" t="s">
        <v>84</v>
      </c>
      <c r="B4" s="147" t="s">
        <v>85</v>
      </c>
      <c r="C4" s="171">
        <v>63</v>
      </c>
      <c r="D4" s="172">
        <v>61</v>
      </c>
      <c r="E4" s="172">
        <v>59</v>
      </c>
      <c r="F4" s="172">
        <v>1114.8640258288835</v>
      </c>
      <c r="G4" s="172">
        <v>1051.156933732095</v>
      </c>
      <c r="H4" s="172">
        <v>2242.766670805911</v>
      </c>
      <c r="I4" s="172">
        <v>727.55494846641</v>
      </c>
      <c r="J4" s="173">
        <v>0.77966101694915257</v>
      </c>
      <c r="K4" s="173">
        <v>0.88669701568032377</v>
      </c>
      <c r="L4" s="172">
        <v>603.00509127033399</v>
      </c>
      <c r="M4" s="172">
        <v>378.16726685707209</v>
      </c>
      <c r="N4" s="172">
        <v>8053</v>
      </c>
      <c r="O4" s="149">
        <v>12592</v>
      </c>
      <c r="P4" s="151" t="s">
        <v>293</v>
      </c>
    </row>
    <row r="5" spans="1:17" ht="34.799999999999997" x14ac:dyDescent="0.25">
      <c r="A5" s="146" t="s">
        <v>84</v>
      </c>
      <c r="B5" s="147" t="s">
        <v>86</v>
      </c>
      <c r="C5" s="172">
        <v>68</v>
      </c>
      <c r="D5" s="172">
        <v>71</v>
      </c>
      <c r="E5" s="172">
        <v>65</v>
      </c>
      <c r="F5" s="172">
        <v>1283.3548767891398</v>
      </c>
      <c r="G5" s="172">
        <v>982.19798153317583</v>
      </c>
      <c r="H5" s="172">
        <v>2790.6153165117307</v>
      </c>
      <c r="I5" s="172">
        <v>618.79194333776002</v>
      </c>
      <c r="J5" s="173">
        <v>0.70402899728997292</v>
      </c>
      <c r="K5" s="173">
        <v>0.8289096036346546</v>
      </c>
      <c r="L5" s="172">
        <v>507.30411686586984</v>
      </c>
      <c r="M5" s="172">
        <v>54.00619743249225</v>
      </c>
      <c r="N5" s="172">
        <v>6777</v>
      </c>
      <c r="O5" s="149">
        <v>11671</v>
      </c>
      <c r="P5" s="174" t="s">
        <v>294</v>
      </c>
    </row>
    <row r="6" spans="1:17" ht="17.399999999999999" x14ac:dyDescent="0.3">
      <c r="A6" s="146" t="s">
        <v>87</v>
      </c>
      <c r="B6" s="147" t="s">
        <v>88</v>
      </c>
      <c r="C6" s="172">
        <v>56</v>
      </c>
      <c r="D6" s="172">
        <v>59</v>
      </c>
      <c r="E6" s="172">
        <v>53</v>
      </c>
      <c r="F6" s="172">
        <v>1228.516624768771</v>
      </c>
      <c r="G6" s="172">
        <v>955.1209186351706</v>
      </c>
      <c r="H6" s="172">
        <v>2249.703552625338</v>
      </c>
      <c r="I6" s="172">
        <v>794.83470094388849</v>
      </c>
      <c r="J6" s="173">
        <v>1.0120537783959203</v>
      </c>
      <c r="K6" s="173">
        <v>1.0092055931138073</v>
      </c>
      <c r="L6" s="172">
        <v>836.02902812692696</v>
      </c>
      <c r="M6" s="172">
        <v>411.0135891476545</v>
      </c>
      <c r="N6" s="172">
        <v>42166</v>
      </c>
      <c r="O6" s="149">
        <v>89665</v>
      </c>
      <c r="P6" s="151"/>
    </row>
    <row r="7" spans="1:17" ht="17.399999999999999" x14ac:dyDescent="0.3">
      <c r="A7" s="146" t="s">
        <v>89</v>
      </c>
      <c r="B7" s="147" t="s">
        <v>90</v>
      </c>
      <c r="C7" s="172">
        <v>71</v>
      </c>
      <c r="D7" s="172">
        <v>67</v>
      </c>
      <c r="E7" s="172">
        <v>65</v>
      </c>
      <c r="F7" s="172">
        <v>1013.7300667971666</v>
      </c>
      <c r="G7" s="172">
        <v>965.80943820224718</v>
      </c>
      <c r="H7" s="172">
        <v>1741.3072871470949</v>
      </c>
      <c r="I7" s="172">
        <v>181.01830363449236</v>
      </c>
      <c r="J7" s="173">
        <v>0.54073562198432124</v>
      </c>
      <c r="K7" s="173">
        <v>0.75476796969776638</v>
      </c>
      <c r="L7" s="172">
        <v>322.16011139587914</v>
      </c>
      <c r="M7" s="172">
        <v>65.102011987165255</v>
      </c>
      <c r="N7" s="172">
        <v>49553</v>
      </c>
      <c r="O7" s="149">
        <v>120349</v>
      </c>
      <c r="P7" s="151"/>
    </row>
    <row r="8" spans="1:17" ht="17.399999999999999" x14ac:dyDescent="0.3">
      <c r="A8" s="146" t="s">
        <v>91</v>
      </c>
      <c r="B8" s="147" t="s">
        <v>92</v>
      </c>
      <c r="C8" s="172">
        <v>58</v>
      </c>
      <c r="D8" s="172">
        <v>57</v>
      </c>
      <c r="E8" s="172">
        <v>56</v>
      </c>
      <c r="F8" s="172">
        <v>991.98812269372695</v>
      </c>
      <c r="G8" s="172">
        <v>939.77749133631983</v>
      </c>
      <c r="H8" s="172">
        <v>1474.5925584255842</v>
      </c>
      <c r="I8" s="172">
        <v>399.67712177121768</v>
      </c>
      <c r="J8" s="173">
        <v>0.72643284858853718</v>
      </c>
      <c r="K8" s="173">
        <v>0.85504204823138152</v>
      </c>
      <c r="L8" s="172">
        <v>442.6122386223862</v>
      </c>
      <c r="M8" s="172">
        <v>184.80934809348093</v>
      </c>
      <c r="N8" s="172">
        <v>26016</v>
      </c>
      <c r="O8" s="149">
        <v>28081</v>
      </c>
      <c r="P8" s="151"/>
    </row>
    <row r="9" spans="1:17" ht="17.399999999999999" x14ac:dyDescent="0.3">
      <c r="A9" s="146" t="s">
        <v>91</v>
      </c>
      <c r="B9" s="147" t="s">
        <v>93</v>
      </c>
      <c r="C9" s="172">
        <v>66</v>
      </c>
      <c r="D9" s="172">
        <v>66</v>
      </c>
      <c r="E9" s="172">
        <v>61</v>
      </c>
      <c r="F9" s="172">
        <v>1204.135351113775</v>
      </c>
      <c r="G9" s="172">
        <v>1022.4848544973545</v>
      </c>
      <c r="H9" s="172">
        <v>2363.3503146538806</v>
      </c>
      <c r="I9" s="172">
        <v>721.20667266007388</v>
      </c>
      <c r="J9" s="173">
        <v>0.65923076923076918</v>
      </c>
      <c r="K9" s="173">
        <v>0.83454715219421105</v>
      </c>
      <c r="L9" s="172">
        <v>990.61032863849766</v>
      </c>
      <c r="M9" s="172">
        <v>346.19928079112969</v>
      </c>
      <c r="N9" s="172">
        <v>20022</v>
      </c>
      <c r="O9" s="149">
        <v>39078</v>
      </c>
      <c r="P9" s="151"/>
    </row>
    <row r="10" spans="1:17" ht="17.399999999999999" x14ac:dyDescent="0.3">
      <c r="A10" s="146" t="s">
        <v>89</v>
      </c>
      <c r="B10" s="147" t="s">
        <v>94</v>
      </c>
      <c r="C10" s="172">
        <v>66</v>
      </c>
      <c r="D10" s="172">
        <v>59</v>
      </c>
      <c r="E10" s="172">
        <v>59</v>
      </c>
      <c r="F10" s="172">
        <v>1270.6885344267214</v>
      </c>
      <c r="G10" s="172">
        <v>1263.6378222269761</v>
      </c>
      <c r="H10" s="172">
        <v>1774.7887394369718</v>
      </c>
      <c r="I10" s="172">
        <v>304.9402470123506</v>
      </c>
      <c r="J10" s="173">
        <v>0.56774927596193625</v>
      </c>
      <c r="K10" s="173">
        <v>0.69016667405051568</v>
      </c>
      <c r="L10" s="172">
        <v>707.98539926996352</v>
      </c>
      <c r="M10" s="172">
        <v>121.30451522576115</v>
      </c>
      <c r="N10" s="172">
        <v>39998</v>
      </c>
      <c r="O10" s="149">
        <v>92801</v>
      </c>
      <c r="P10" s="151"/>
    </row>
    <row r="11" spans="1:17" ht="17.399999999999999" x14ac:dyDescent="0.3">
      <c r="A11" s="146" t="s">
        <v>84</v>
      </c>
      <c r="B11" s="147" t="s">
        <v>95</v>
      </c>
      <c r="C11" s="172">
        <v>65</v>
      </c>
      <c r="D11" s="172">
        <v>61</v>
      </c>
      <c r="E11" s="172">
        <v>62</v>
      </c>
      <c r="F11" s="172">
        <v>1351.5289699570815</v>
      </c>
      <c r="G11" s="172">
        <v>1202.5589239965841</v>
      </c>
      <c r="H11" s="172">
        <v>2549.7585836909871</v>
      </c>
      <c r="I11" s="172">
        <v>411.21244635193131</v>
      </c>
      <c r="J11" s="173">
        <v>0.5930626057529611</v>
      </c>
      <c r="K11" s="173">
        <v>0.6643405443126309</v>
      </c>
      <c r="L11" s="172">
        <v>1406.7864806866953</v>
      </c>
      <c r="M11" s="172">
        <v>135.05901287553647</v>
      </c>
      <c r="N11" s="172">
        <v>7456</v>
      </c>
      <c r="O11" s="149">
        <v>14024</v>
      </c>
      <c r="P11" s="151"/>
    </row>
    <row r="12" spans="1:17" ht="17.399999999999999" x14ac:dyDescent="0.3">
      <c r="A12" s="146" t="s">
        <v>89</v>
      </c>
      <c r="B12" s="147" t="s">
        <v>96</v>
      </c>
      <c r="C12" s="172">
        <v>70</v>
      </c>
      <c r="D12" s="172">
        <v>64</v>
      </c>
      <c r="E12" s="172">
        <v>65</v>
      </c>
      <c r="F12" s="172">
        <v>1415.9785987997975</v>
      </c>
      <c r="G12" s="172">
        <v>1394.2160377805506</v>
      </c>
      <c r="H12" s="172">
        <v>1825.1608705082785</v>
      </c>
      <c r="I12" s="172">
        <v>381.7077579350734</v>
      </c>
      <c r="J12" s="173">
        <v>0.88132198297446174</v>
      </c>
      <c r="K12" s="173">
        <v>0.91237151519633219</v>
      </c>
      <c r="L12" s="172">
        <v>557.94953365627941</v>
      </c>
      <c r="M12" s="172">
        <v>223.53226809341308</v>
      </c>
      <c r="N12" s="172">
        <v>69155</v>
      </c>
      <c r="O12" s="149">
        <v>163890</v>
      </c>
      <c r="P12" s="151"/>
    </row>
    <row r="13" spans="1:17" ht="17.399999999999999" x14ac:dyDescent="0.3">
      <c r="A13" s="146" t="s">
        <v>97</v>
      </c>
      <c r="B13" s="147" t="s">
        <v>98</v>
      </c>
      <c r="C13" s="172">
        <v>64</v>
      </c>
      <c r="D13" s="172">
        <v>64</v>
      </c>
      <c r="E13" s="172">
        <v>61</v>
      </c>
      <c r="F13" s="172">
        <v>1165.8334669367885</v>
      </c>
      <c r="G13" s="172">
        <v>1045.4470033848809</v>
      </c>
      <c r="H13" s="172">
        <v>1678.8998848581132</v>
      </c>
      <c r="I13" s="172">
        <v>533.3692848085584</v>
      </c>
      <c r="J13" s="173">
        <v>0.80496487564078223</v>
      </c>
      <c r="K13" s="173">
        <v>0.90741742147717541</v>
      </c>
      <c r="L13" s="172">
        <v>786.24418824969757</v>
      </c>
      <c r="M13" s="172">
        <v>807.0369328533327</v>
      </c>
      <c r="N13" s="172">
        <v>68611</v>
      </c>
      <c r="O13" s="149">
        <v>176249</v>
      </c>
      <c r="P13" s="151"/>
    </row>
    <row r="14" spans="1:17" ht="17.399999999999999" x14ac:dyDescent="0.3">
      <c r="A14" s="146" t="s">
        <v>84</v>
      </c>
      <c r="B14" s="147" t="s">
        <v>99</v>
      </c>
      <c r="C14" s="172">
        <v>62</v>
      </c>
      <c r="D14" s="172">
        <v>64</v>
      </c>
      <c r="E14" s="172">
        <v>57</v>
      </c>
      <c r="F14" s="172">
        <v>1220.8146247594611</v>
      </c>
      <c r="G14" s="172">
        <v>771.16864940517848</v>
      </c>
      <c r="H14" s="172">
        <v>3161.9627966645285</v>
      </c>
      <c r="I14" s="172">
        <v>748.23604874919818</v>
      </c>
      <c r="J14" s="173">
        <v>0.76069642221872613</v>
      </c>
      <c r="K14" s="173">
        <v>0.86904277507040761</v>
      </c>
      <c r="L14" s="172">
        <v>803.07889672867225</v>
      </c>
      <c r="M14" s="172">
        <v>2184.5392880051309</v>
      </c>
      <c r="N14" s="172">
        <v>6236</v>
      </c>
      <c r="O14" s="149">
        <v>7038</v>
      </c>
      <c r="P14" s="151"/>
      <c r="Q14" s="4"/>
    </row>
    <row r="15" spans="1:17" ht="17.399999999999999" x14ac:dyDescent="0.3">
      <c r="A15" s="146" t="s">
        <v>91</v>
      </c>
      <c r="B15" s="147" t="s">
        <v>100</v>
      </c>
      <c r="C15" s="172">
        <v>64</v>
      </c>
      <c r="D15" s="172">
        <v>63</v>
      </c>
      <c r="E15" s="172">
        <v>61</v>
      </c>
      <c r="F15" s="172">
        <v>1163.5499535075937</v>
      </c>
      <c r="G15" s="172">
        <v>988.00482646035914</v>
      </c>
      <c r="H15" s="172">
        <v>2724.9199297448085</v>
      </c>
      <c r="I15" s="172">
        <v>768.93274098563904</v>
      </c>
      <c r="J15" s="173">
        <v>0.69144412315019566</v>
      </c>
      <c r="K15" s="173">
        <v>1.0658878793497744</v>
      </c>
      <c r="L15" s="172">
        <v>1015.3424940593037</v>
      </c>
      <c r="M15" s="172">
        <v>172.82999276784773</v>
      </c>
      <c r="N15" s="172">
        <v>19358</v>
      </c>
      <c r="O15" s="149">
        <v>37763</v>
      </c>
      <c r="P15" s="151"/>
    </row>
    <row r="16" spans="1:17" ht="17.399999999999999" x14ac:dyDescent="0.3">
      <c r="A16" s="146" t="s">
        <v>97</v>
      </c>
      <c r="B16" s="147" t="s">
        <v>101</v>
      </c>
      <c r="C16" s="172">
        <v>60</v>
      </c>
      <c r="D16" s="172">
        <v>60</v>
      </c>
      <c r="E16" s="172">
        <v>54</v>
      </c>
      <c r="F16" s="172">
        <v>1298.6710382085812</v>
      </c>
      <c r="G16" s="172">
        <v>1193.060681114551</v>
      </c>
      <c r="H16" s="172">
        <v>2232.8314672721576</v>
      </c>
      <c r="I16" s="172">
        <v>1057.8217976824303</v>
      </c>
      <c r="J16" s="173">
        <v>0.73882446722880379</v>
      </c>
      <c r="K16" s="173">
        <v>0.82150072078263758</v>
      </c>
      <c r="L16" s="172">
        <v>2160.9649232696524</v>
      </c>
      <c r="M16" s="172">
        <v>1142.5592311305982</v>
      </c>
      <c r="N16" s="172">
        <v>25544</v>
      </c>
      <c r="O16" s="149">
        <v>60753</v>
      </c>
      <c r="P16" s="151"/>
    </row>
    <row r="17" spans="1:19" ht="17.399999999999999" x14ac:dyDescent="0.3">
      <c r="A17" s="146" t="s">
        <v>97</v>
      </c>
      <c r="B17" s="147" t="s">
        <v>102</v>
      </c>
      <c r="C17" s="172">
        <v>65</v>
      </c>
      <c r="D17" s="172">
        <v>65</v>
      </c>
      <c r="E17" s="172">
        <v>60</v>
      </c>
      <c r="F17" s="172">
        <v>1079.6247542623271</v>
      </c>
      <c r="G17" s="172">
        <v>1016.4691508857667</v>
      </c>
      <c r="H17" s="172">
        <v>1567.4959474839911</v>
      </c>
      <c r="I17" s="172">
        <v>671.41391996137179</v>
      </c>
      <c r="J17" s="173">
        <v>0.415280709182198</v>
      </c>
      <c r="K17" s="173">
        <v>0.60319230301617344</v>
      </c>
      <c r="L17" s="172">
        <v>560.33937665980704</v>
      </c>
      <c r="M17" s="172">
        <v>523.63642320913289</v>
      </c>
      <c r="N17" s="172">
        <v>86983</v>
      </c>
      <c r="O17" s="149">
        <v>229080</v>
      </c>
      <c r="P17" s="151"/>
    </row>
    <row r="18" spans="1:19" ht="17.399999999999999" x14ac:dyDescent="0.3">
      <c r="A18" s="146" t="s">
        <v>84</v>
      </c>
      <c r="B18" s="147" t="s">
        <v>103</v>
      </c>
      <c r="C18" s="172">
        <v>64</v>
      </c>
      <c r="D18" s="172">
        <v>60</v>
      </c>
      <c r="E18" s="172">
        <v>57</v>
      </c>
      <c r="F18" s="172">
        <v>892.54574959430784</v>
      </c>
      <c r="G18" s="172">
        <v>832.07634292750504</v>
      </c>
      <c r="H18" s="172">
        <v>2310.3090750218448</v>
      </c>
      <c r="I18" s="172">
        <v>554.1137186368743</v>
      </c>
      <c r="J18" s="173">
        <v>0.37954018859675687</v>
      </c>
      <c r="K18" s="173">
        <v>0.73795511805340674</v>
      </c>
      <c r="L18" s="172">
        <v>1512.8776682062164</v>
      </c>
      <c r="M18" s="172">
        <v>-201.21520409437025</v>
      </c>
      <c r="N18" s="172">
        <v>8011</v>
      </c>
      <c r="O18" s="149">
        <v>12736</v>
      </c>
      <c r="P18" s="151"/>
    </row>
    <row r="19" spans="1:19" ht="17.399999999999999" x14ac:dyDescent="0.3">
      <c r="A19" s="146" t="s">
        <v>91</v>
      </c>
      <c r="B19" s="147" t="s">
        <v>104</v>
      </c>
      <c r="C19" s="172">
        <v>61</v>
      </c>
      <c r="D19" s="172">
        <v>54</v>
      </c>
      <c r="E19" s="172">
        <v>58</v>
      </c>
      <c r="F19" s="172">
        <v>1140.0323692913939</v>
      </c>
      <c r="G19" s="172">
        <v>1046.4289944332584</v>
      </c>
      <c r="H19" s="172">
        <v>2272.1131517838294</v>
      </c>
      <c r="I19" s="172">
        <v>631.06044613327708</v>
      </c>
      <c r="J19" s="173">
        <v>0.97276005158482981</v>
      </c>
      <c r="K19" s="173">
        <v>0.98476604845279725</v>
      </c>
      <c r="L19" s="172">
        <v>619.80156217014985</v>
      </c>
      <c r="M19" s="172">
        <v>47.793751319400471</v>
      </c>
      <c r="N19" s="172">
        <v>14211</v>
      </c>
      <c r="O19" s="149">
        <v>21183</v>
      </c>
      <c r="P19" s="151"/>
    </row>
    <row r="20" spans="1:19" ht="17.399999999999999" x14ac:dyDescent="0.3">
      <c r="A20" s="146" t="s">
        <v>91</v>
      </c>
      <c r="B20" s="147" t="s">
        <v>105</v>
      </c>
      <c r="C20" s="172">
        <v>68</v>
      </c>
      <c r="D20" s="172">
        <v>68</v>
      </c>
      <c r="E20" s="172">
        <v>64</v>
      </c>
      <c r="F20" s="172">
        <v>1347.3851030110934</v>
      </c>
      <c r="G20" s="172">
        <v>806.45718232044203</v>
      </c>
      <c r="H20" s="172">
        <v>3203.9091389329105</v>
      </c>
      <c r="I20" s="172">
        <v>1318.7533016376124</v>
      </c>
      <c r="J20" s="173">
        <v>0.82549240998619999</v>
      </c>
      <c r="K20" s="173">
        <v>0.89393823865802513</v>
      </c>
      <c r="L20" s="172">
        <v>961.11991547807713</v>
      </c>
      <c r="M20" s="172">
        <v>377.67163232963514</v>
      </c>
      <c r="N20" s="172">
        <v>9465</v>
      </c>
      <c r="O20" s="149">
        <v>17188</v>
      </c>
      <c r="P20" s="151"/>
      <c r="Q20" s="5"/>
      <c r="R20" s="5"/>
      <c r="S20" s="5"/>
    </row>
    <row r="21" spans="1:19" ht="17.399999999999999" x14ac:dyDescent="0.3">
      <c r="A21" s="146" t="s">
        <v>89</v>
      </c>
      <c r="B21" s="147" t="s">
        <v>106</v>
      </c>
      <c r="C21" s="172">
        <v>67</v>
      </c>
      <c r="D21" s="172">
        <v>61</v>
      </c>
      <c r="E21" s="172">
        <v>63</v>
      </c>
      <c r="F21" s="172">
        <v>1124.7918411076314</v>
      </c>
      <c r="G21" s="172">
        <v>960.77236877403197</v>
      </c>
      <c r="H21" s="172">
        <v>1731.2344321740561</v>
      </c>
      <c r="I21" s="172">
        <v>346.43777814405803</v>
      </c>
      <c r="J21" s="173">
        <v>0.42528903255691747</v>
      </c>
      <c r="K21" s="173">
        <v>0.59184151488228154</v>
      </c>
      <c r="L21" s="172">
        <v>434.16276578209988</v>
      </c>
      <c r="M21" s="172">
        <v>61.25333772869655</v>
      </c>
      <c r="N21" s="172">
        <v>60670</v>
      </c>
      <c r="O21" s="149">
        <v>135262</v>
      </c>
      <c r="P21" s="151"/>
    </row>
    <row r="22" spans="1:19" ht="17.399999999999999" x14ac:dyDescent="0.3">
      <c r="A22" s="146" t="s">
        <v>91</v>
      </c>
      <c r="B22" s="147" t="s">
        <v>107</v>
      </c>
      <c r="C22" s="172">
        <v>60</v>
      </c>
      <c r="D22" s="172">
        <v>61</v>
      </c>
      <c r="E22" s="172">
        <v>52</v>
      </c>
      <c r="F22" s="172">
        <v>1045.3569038982992</v>
      </c>
      <c r="G22" s="172">
        <v>992.08144796380088</v>
      </c>
      <c r="H22" s="172">
        <v>2049.8996372856286</v>
      </c>
      <c r="I22" s="172">
        <v>549.7411698418847</v>
      </c>
      <c r="J22" s="173">
        <v>0.73557187827911852</v>
      </c>
      <c r="K22" s="173">
        <v>0.63212585252863207</v>
      </c>
      <c r="L22" s="172">
        <v>565.13011937880765</v>
      </c>
      <c r="M22" s="172">
        <v>351.53597210973021</v>
      </c>
      <c r="N22" s="172">
        <v>28397</v>
      </c>
      <c r="O22" s="149">
        <v>41954</v>
      </c>
      <c r="P22" s="151"/>
    </row>
    <row r="23" spans="1:19" ht="17.399999999999999" x14ac:dyDescent="0.3">
      <c r="A23" s="146" t="s">
        <v>97</v>
      </c>
      <c r="B23" s="147" t="s">
        <v>108</v>
      </c>
      <c r="C23" s="172">
        <v>65</v>
      </c>
      <c r="D23" s="172">
        <v>64</v>
      </c>
      <c r="E23" s="172">
        <v>63</v>
      </c>
      <c r="F23" s="172">
        <v>1063.0288882404436</v>
      </c>
      <c r="G23" s="172">
        <v>999.27965752860791</v>
      </c>
      <c r="H23" s="172">
        <v>1976.9295302013422</v>
      </c>
      <c r="I23" s="172">
        <v>337.21184709658593</v>
      </c>
      <c r="J23" s="173">
        <v>0.48467550118926267</v>
      </c>
      <c r="K23" s="173">
        <v>0.69574288809533358</v>
      </c>
      <c r="L23" s="172">
        <v>575.63101838342573</v>
      </c>
      <c r="M23" s="172">
        <v>-26.551739859935974</v>
      </c>
      <c r="N23" s="172">
        <v>54832</v>
      </c>
      <c r="O23" s="149">
        <v>123315</v>
      </c>
      <c r="P23" s="151"/>
    </row>
    <row r="24" spans="1:19" ht="17.399999999999999" x14ac:dyDescent="0.3">
      <c r="A24" s="146" t="s">
        <v>84</v>
      </c>
      <c r="B24" s="147" t="s">
        <v>109</v>
      </c>
      <c r="C24" s="172">
        <v>68</v>
      </c>
      <c r="D24" s="172">
        <v>68</v>
      </c>
      <c r="E24" s="172">
        <v>67</v>
      </c>
      <c r="F24" s="172">
        <v>1127.6116037877648</v>
      </c>
      <c r="G24" s="172">
        <v>976.72295755362848</v>
      </c>
      <c r="H24" s="172">
        <v>2687.960318653239</v>
      </c>
      <c r="I24" s="172">
        <v>951.90139786562452</v>
      </c>
      <c r="J24" s="173">
        <v>1.436429285130348</v>
      </c>
      <c r="K24" s="173">
        <v>1.2208924798216916</v>
      </c>
      <c r="L24" s="172">
        <v>999.84969186833007</v>
      </c>
      <c r="M24" s="172">
        <v>72.503832857357366</v>
      </c>
      <c r="N24" s="172">
        <v>6653</v>
      </c>
      <c r="O24" s="149">
        <v>11634</v>
      </c>
      <c r="P24" s="151"/>
    </row>
    <row r="25" spans="1:19" ht="17.399999999999999" x14ac:dyDescent="0.3">
      <c r="A25" s="146" t="s">
        <v>89</v>
      </c>
      <c r="B25" s="149" t="s">
        <v>110</v>
      </c>
      <c r="C25" s="172">
        <v>68</v>
      </c>
      <c r="D25" s="172">
        <v>64</v>
      </c>
      <c r="E25" s="172">
        <v>60</v>
      </c>
      <c r="F25" s="172">
        <v>1012.910092877131</v>
      </c>
      <c r="G25" s="172">
        <v>979.55478084032393</v>
      </c>
      <c r="H25" s="172">
        <v>1521.382341327748</v>
      </c>
      <c r="I25" s="172">
        <v>521.4338443578431</v>
      </c>
      <c r="J25" s="173">
        <v>1.0689155462523146</v>
      </c>
      <c r="K25" s="173">
        <v>1.0580063698583724</v>
      </c>
      <c r="L25" s="172">
        <v>327.33609160672285</v>
      </c>
      <c r="M25" s="172">
        <v>74.080894092602449</v>
      </c>
      <c r="N25" s="172">
        <v>58249</v>
      </c>
      <c r="O25" s="149">
        <v>131144</v>
      </c>
      <c r="P25" s="151"/>
    </row>
    <row r="26" spans="1:19" ht="17.399999999999999" x14ac:dyDescent="0.3">
      <c r="A26" s="146" t="s">
        <v>91</v>
      </c>
      <c r="B26" s="147" t="s">
        <v>111</v>
      </c>
      <c r="C26" s="172">
        <v>60</v>
      </c>
      <c r="D26" s="172">
        <v>58</v>
      </c>
      <c r="E26" s="172">
        <v>57</v>
      </c>
      <c r="F26" s="172">
        <v>1221.5643274853801</v>
      </c>
      <c r="G26" s="172">
        <v>697.3312883435583</v>
      </c>
      <c r="H26" s="172">
        <v>2364.3039473684212</v>
      </c>
      <c r="I26" s="172">
        <v>643.21498538011701</v>
      </c>
      <c r="J26" s="173">
        <v>0.40375888306765556</v>
      </c>
      <c r="K26" s="173">
        <v>0.60665001928518325</v>
      </c>
      <c r="L26" s="172">
        <v>924.40080409356722</v>
      </c>
      <c r="M26" s="172">
        <v>200.23026315789474</v>
      </c>
      <c r="N26" s="172">
        <v>13680</v>
      </c>
      <c r="O26" s="149">
        <v>20664</v>
      </c>
      <c r="P26" s="151"/>
    </row>
    <row r="27" spans="1:19" ht="17.399999999999999" x14ac:dyDescent="0.3">
      <c r="A27" s="146" t="s">
        <v>84</v>
      </c>
      <c r="B27" s="147" t="s">
        <v>112</v>
      </c>
      <c r="C27" s="172">
        <v>68</v>
      </c>
      <c r="D27" s="172">
        <v>68</v>
      </c>
      <c r="E27" s="172">
        <v>64</v>
      </c>
      <c r="F27" s="172">
        <v>974.92162162162163</v>
      </c>
      <c r="G27" s="172">
        <v>886.29290770669161</v>
      </c>
      <c r="H27" s="172">
        <v>2294.6868243243243</v>
      </c>
      <c r="I27" s="172">
        <v>730.97601351351352</v>
      </c>
      <c r="J27" s="173">
        <v>0.41547654434225623</v>
      </c>
      <c r="K27" s="173">
        <v>0.59433955620687473</v>
      </c>
      <c r="L27" s="172">
        <v>548.18108108108106</v>
      </c>
      <c r="M27" s="172">
        <v>361.58231981981982</v>
      </c>
      <c r="N27" s="172">
        <v>8880</v>
      </c>
      <c r="O27" s="149">
        <v>17345</v>
      </c>
      <c r="P27" s="151"/>
    </row>
    <row r="28" spans="1:19" ht="17.399999999999999" x14ac:dyDescent="0.3">
      <c r="A28" s="146" t="s">
        <v>87</v>
      </c>
      <c r="B28" s="147" t="s">
        <v>113</v>
      </c>
      <c r="C28" s="172">
        <v>57</v>
      </c>
      <c r="D28" s="172">
        <v>56</v>
      </c>
      <c r="E28" s="172">
        <v>50</v>
      </c>
      <c r="F28" s="172">
        <v>1143.0430186224282</v>
      </c>
      <c r="G28" s="172">
        <v>956.82793775710968</v>
      </c>
      <c r="H28" s="172">
        <v>2172.2371310075628</v>
      </c>
      <c r="I28" s="172">
        <v>600.79694234366104</v>
      </c>
      <c r="J28" s="173">
        <v>0.22555066079295155</v>
      </c>
      <c r="K28" s="173">
        <v>0.36128395061728397</v>
      </c>
      <c r="L28" s="172">
        <v>642.0875010165081</v>
      </c>
      <c r="M28" s="172">
        <v>303.31031959014399</v>
      </c>
      <c r="N28" s="172">
        <v>49188</v>
      </c>
      <c r="O28" s="149">
        <v>98323</v>
      </c>
      <c r="P28" s="151"/>
    </row>
    <row r="29" spans="1:19" ht="34.799999999999997" x14ac:dyDescent="0.3">
      <c r="A29" s="146" t="s">
        <v>97</v>
      </c>
      <c r="B29" s="147" t="s">
        <v>114</v>
      </c>
      <c r="C29" s="172">
        <v>69</v>
      </c>
      <c r="D29" s="172">
        <v>67</v>
      </c>
      <c r="E29" s="172">
        <v>66</v>
      </c>
      <c r="F29" s="172">
        <v>1188.1092142818677</v>
      </c>
      <c r="G29" s="172">
        <v>774.82131044588652</v>
      </c>
      <c r="H29" s="172">
        <v>1936.1839625181753</v>
      </c>
      <c r="I29" s="172">
        <v>320.74963649092575</v>
      </c>
      <c r="J29" s="173">
        <v>0.32384505685103104</v>
      </c>
      <c r="K29" s="173">
        <v>0.36947596803825372</v>
      </c>
      <c r="L29" s="172">
        <v>696.79434839717419</v>
      </c>
      <c r="M29" s="172">
        <v>50.262983108047464</v>
      </c>
      <c r="N29" s="172">
        <v>55707</v>
      </c>
      <c r="O29" s="149">
        <v>132237</v>
      </c>
      <c r="P29" s="151"/>
    </row>
    <row r="30" spans="1:19" ht="34.799999999999997" x14ac:dyDescent="0.25">
      <c r="A30" s="146" t="s">
        <v>87</v>
      </c>
      <c r="B30" s="147" t="s">
        <v>115</v>
      </c>
      <c r="C30" s="172">
        <v>60</v>
      </c>
      <c r="D30" s="172">
        <v>61</v>
      </c>
      <c r="E30" s="172">
        <v>56</v>
      </c>
      <c r="F30" s="172">
        <v>1152.4189666238767</v>
      </c>
      <c r="G30" s="172">
        <v>962.78173512027195</v>
      </c>
      <c r="H30" s="172">
        <v>2003.5895519094995</v>
      </c>
      <c r="I30" s="172">
        <v>525.91998956996156</v>
      </c>
      <c r="J30" s="173">
        <v>0.43863892013498312</v>
      </c>
      <c r="K30" s="173">
        <v>0.64235632152646516</v>
      </c>
      <c r="L30" s="172">
        <v>554.91615853658539</v>
      </c>
      <c r="M30" s="172">
        <v>274.78066431322185</v>
      </c>
      <c r="N30" s="172">
        <v>99712</v>
      </c>
      <c r="O30" s="149">
        <v>208395</v>
      </c>
      <c r="P30" s="175" t="s">
        <v>295</v>
      </c>
    </row>
    <row r="31" spans="1:19" ht="34.799999999999997" x14ac:dyDescent="0.3">
      <c r="A31" s="146" t="s">
        <v>87</v>
      </c>
      <c r="B31" s="147" t="s">
        <v>116</v>
      </c>
      <c r="C31" s="172">
        <v>62</v>
      </c>
      <c r="D31" s="172">
        <v>63</v>
      </c>
      <c r="E31" s="172">
        <v>56</v>
      </c>
      <c r="F31" s="172">
        <v>1440.6531190230985</v>
      </c>
      <c r="G31" s="172">
        <v>1024.0948532144184</v>
      </c>
      <c r="H31" s="172">
        <v>2852.304178313962</v>
      </c>
      <c r="I31" s="172">
        <v>653.30005884949242</v>
      </c>
      <c r="J31" s="173">
        <v>0.6146896558842857</v>
      </c>
      <c r="K31" s="173">
        <v>0.79478099396643276</v>
      </c>
      <c r="L31" s="172">
        <v>518.40116963366188</v>
      </c>
      <c r="M31" s="172">
        <v>95.656944240105929</v>
      </c>
      <c r="N31" s="172">
        <v>27188</v>
      </c>
      <c r="O31" s="149">
        <v>59730</v>
      </c>
      <c r="P31" s="151"/>
    </row>
    <row r="32" spans="1:19" ht="17.399999999999999" x14ac:dyDescent="0.3">
      <c r="A32" s="146" t="s">
        <v>84</v>
      </c>
      <c r="B32" s="147" t="s">
        <v>117</v>
      </c>
      <c r="C32" s="172">
        <v>52</v>
      </c>
      <c r="D32" s="172">
        <v>55</v>
      </c>
      <c r="E32" s="172">
        <v>48</v>
      </c>
      <c r="F32" s="172">
        <v>1006.7729083665339</v>
      </c>
      <c r="G32" s="172">
        <v>925.4269906182343</v>
      </c>
      <c r="H32" s="172">
        <v>1925.4980079681275</v>
      </c>
      <c r="I32" s="172">
        <v>640.43824701195217</v>
      </c>
      <c r="J32" s="173">
        <v>0.52975785304766776</v>
      </c>
      <c r="K32" s="173">
        <v>0.89957136302858776</v>
      </c>
      <c r="L32" s="172">
        <v>694.52191235059763</v>
      </c>
      <c r="M32" s="172">
        <v>-36.145019920318788</v>
      </c>
      <c r="N32" s="172">
        <v>10040</v>
      </c>
      <c r="O32" s="149">
        <v>14289</v>
      </c>
      <c r="P32" s="151"/>
    </row>
    <row r="33" spans="1:16" ht="17.399999999999999" x14ac:dyDescent="0.3">
      <c r="A33" s="146" t="s">
        <v>84</v>
      </c>
      <c r="B33" s="147" t="s">
        <v>118</v>
      </c>
      <c r="C33" s="172">
        <v>67</v>
      </c>
      <c r="D33" s="172">
        <v>68</v>
      </c>
      <c r="E33" s="172">
        <v>65</v>
      </c>
      <c r="F33" s="172">
        <v>897.129225845169</v>
      </c>
      <c r="G33" s="172">
        <v>625.04810996563572</v>
      </c>
      <c r="H33" s="172">
        <v>2394.9727945589116</v>
      </c>
      <c r="I33" s="172">
        <v>1105.0210042008403</v>
      </c>
      <c r="J33" s="173">
        <v>1.2206408624104093</v>
      </c>
      <c r="K33" s="173">
        <v>1.1279207960076454</v>
      </c>
      <c r="L33" s="172">
        <v>446.99719943988799</v>
      </c>
      <c r="M33" s="172">
        <v>307.17923584716942</v>
      </c>
      <c r="N33" s="172">
        <v>4999</v>
      </c>
      <c r="O33" s="149">
        <v>6190</v>
      </c>
      <c r="P33" s="151"/>
    </row>
    <row r="34" spans="1:16" ht="17.399999999999999" x14ac:dyDescent="0.3">
      <c r="A34" s="146" t="s">
        <v>89</v>
      </c>
      <c r="B34" s="147" t="s">
        <v>119</v>
      </c>
      <c r="C34" s="172">
        <v>66</v>
      </c>
      <c r="D34" s="172">
        <v>66</v>
      </c>
      <c r="E34" s="172">
        <v>61</v>
      </c>
      <c r="F34" s="172">
        <v>1576.2996087199554</v>
      </c>
      <c r="G34" s="172">
        <v>1110.9552572066527</v>
      </c>
      <c r="H34" s="172">
        <v>2298.7303361814261</v>
      </c>
      <c r="I34" s="172">
        <v>556.25648806196602</v>
      </c>
      <c r="J34" s="173">
        <v>0.73167269888581365</v>
      </c>
      <c r="K34" s="173">
        <v>0.84287732712765961</v>
      </c>
      <c r="L34" s="172">
        <v>610.60981128057711</v>
      </c>
      <c r="M34" s="172">
        <v>173.49410418163913</v>
      </c>
      <c r="N34" s="172">
        <v>37569</v>
      </c>
      <c r="O34" s="149">
        <v>85525</v>
      </c>
      <c r="P34" s="151"/>
    </row>
    <row r="35" spans="1:16" ht="17.399999999999999" x14ac:dyDescent="0.3">
      <c r="A35" s="146" t="s">
        <v>87</v>
      </c>
      <c r="B35" s="147" t="s">
        <v>120</v>
      </c>
      <c r="C35" s="172">
        <v>71</v>
      </c>
      <c r="D35" s="172">
        <v>74</v>
      </c>
      <c r="E35" s="172">
        <v>67</v>
      </c>
      <c r="F35" s="172">
        <v>1130.4116810383146</v>
      </c>
      <c r="G35" s="172">
        <v>1139.1345472320666</v>
      </c>
      <c r="H35" s="172">
        <v>2392.7461107654012</v>
      </c>
      <c r="I35" s="172">
        <v>662.45701840163565</v>
      </c>
      <c r="J35" s="173">
        <v>0.69627350111166497</v>
      </c>
      <c r="K35" s="173">
        <v>0.69474994438677584</v>
      </c>
      <c r="L35" s="172">
        <v>837.74673304293719</v>
      </c>
      <c r="M35" s="172">
        <v>248.79438172281979</v>
      </c>
      <c r="N35" s="172">
        <v>11249</v>
      </c>
      <c r="O35" s="149">
        <v>19323</v>
      </c>
      <c r="P35" s="151"/>
    </row>
    <row r="36" spans="1:16" ht="17.399999999999999" x14ac:dyDescent="0.3">
      <c r="A36" s="146" t="s">
        <v>97</v>
      </c>
      <c r="B36" s="147" t="s">
        <v>121</v>
      </c>
      <c r="C36" s="172">
        <v>66</v>
      </c>
      <c r="D36" s="172">
        <v>66</v>
      </c>
      <c r="E36" s="172">
        <v>62</v>
      </c>
      <c r="F36" s="172">
        <v>1261.0551314231973</v>
      </c>
      <c r="G36" s="172">
        <v>937.76224275218067</v>
      </c>
      <c r="H36" s="172">
        <v>1880.0177063773897</v>
      </c>
      <c r="I36" s="172">
        <v>397.04236999562193</v>
      </c>
      <c r="J36" s="173">
        <v>0.40170846566641111</v>
      </c>
      <c r="K36" s="173">
        <v>0.44658866433672695</v>
      </c>
      <c r="L36" s="172">
        <v>923.64320345056831</v>
      </c>
      <c r="M36" s="172">
        <v>797.42255210306064</v>
      </c>
      <c r="N36" s="172">
        <v>61671</v>
      </c>
      <c r="O36" s="149">
        <v>157145</v>
      </c>
      <c r="P36" s="151"/>
    </row>
    <row r="37" spans="1:16" ht="17.399999999999999" x14ac:dyDescent="0.3">
      <c r="A37" s="146" t="s">
        <v>84</v>
      </c>
      <c r="B37" s="147" t="s">
        <v>122</v>
      </c>
      <c r="C37" s="172">
        <v>60</v>
      </c>
      <c r="D37" s="172">
        <v>61</v>
      </c>
      <c r="E37" s="172">
        <v>59</v>
      </c>
      <c r="F37" s="172">
        <v>1071.5025906735752</v>
      </c>
      <c r="G37" s="172">
        <v>1013.073133762789</v>
      </c>
      <c r="H37" s="172">
        <v>2629.015544041451</v>
      </c>
      <c r="I37" s="172">
        <v>554.27461139896377</v>
      </c>
      <c r="J37" s="173">
        <v>0.78962798384503319</v>
      </c>
      <c r="K37" s="173">
        <v>0.87041109309071352</v>
      </c>
      <c r="L37" s="172">
        <v>818.65284974093265</v>
      </c>
      <c r="M37" s="172">
        <v>167.1488341968911</v>
      </c>
      <c r="N37" s="172">
        <v>7720</v>
      </c>
      <c r="O37" s="149">
        <v>15480</v>
      </c>
      <c r="P37" s="151"/>
    </row>
    <row r="38" spans="1:16" ht="17.399999999999999" x14ac:dyDescent="0.3">
      <c r="A38" s="146" t="s">
        <v>89</v>
      </c>
      <c r="B38" s="147" t="s">
        <v>123</v>
      </c>
      <c r="C38" s="172">
        <v>71</v>
      </c>
      <c r="D38" s="172">
        <v>69</v>
      </c>
      <c r="E38" s="172">
        <v>63</v>
      </c>
      <c r="F38" s="172">
        <v>1115.1073689311568</v>
      </c>
      <c r="G38" s="172">
        <v>1091.5803489598645</v>
      </c>
      <c r="H38" s="172">
        <v>1818.9114698488656</v>
      </c>
      <c r="I38" s="172">
        <v>264.87869885210648</v>
      </c>
      <c r="J38" s="173">
        <v>1.0024245268262162</v>
      </c>
      <c r="K38" s="173">
        <v>1.0016846910493995</v>
      </c>
      <c r="L38" s="172">
        <v>527.56155919677747</v>
      </c>
      <c r="M38" s="172">
        <v>145.85979949722878</v>
      </c>
      <c r="N38" s="172">
        <v>66034</v>
      </c>
      <c r="O38" s="149">
        <v>141550</v>
      </c>
      <c r="P38" s="151"/>
    </row>
    <row r="39" spans="1:16" ht="17.399999999999999" x14ac:dyDescent="0.3">
      <c r="A39" s="146" t="s">
        <v>97</v>
      </c>
      <c r="B39" s="147" t="s">
        <v>124</v>
      </c>
      <c r="C39" s="172">
        <v>70</v>
      </c>
      <c r="D39" s="172">
        <v>66</v>
      </c>
      <c r="E39" s="172">
        <v>64</v>
      </c>
      <c r="F39" s="172">
        <v>1044.8592127705376</v>
      </c>
      <c r="G39" s="172">
        <v>896.81782225138522</v>
      </c>
      <c r="H39" s="172">
        <v>1697.4117802911126</v>
      </c>
      <c r="I39" s="172">
        <v>303.54865952408551</v>
      </c>
      <c r="J39" s="173">
        <v>0.6705563316624209</v>
      </c>
      <c r="K39" s="173">
        <v>0.81422613531047261</v>
      </c>
      <c r="L39" s="172">
        <v>487.29073175578333</v>
      </c>
      <c r="M39" s="172">
        <v>167.66343208200172</v>
      </c>
      <c r="N39" s="172">
        <v>60389</v>
      </c>
      <c r="O39" s="149">
        <v>153151</v>
      </c>
      <c r="P39" s="151"/>
    </row>
    <row r="40" spans="1:16" ht="17.399999999999999" x14ac:dyDescent="0.3">
      <c r="A40" s="146" t="s">
        <v>87</v>
      </c>
      <c r="B40" s="147" t="s">
        <v>125</v>
      </c>
      <c r="C40" s="172">
        <v>65</v>
      </c>
      <c r="D40" s="172">
        <v>66</v>
      </c>
      <c r="E40" s="172">
        <v>58</v>
      </c>
      <c r="F40" s="172">
        <v>1289.2345037823191</v>
      </c>
      <c r="G40" s="172">
        <v>1004.1241038005203</v>
      </c>
      <c r="H40" s="172">
        <v>2234.1932934402166</v>
      </c>
      <c r="I40" s="172">
        <v>555.40815174438296</v>
      </c>
      <c r="J40" s="173">
        <v>0.83671136848521788</v>
      </c>
      <c r="K40" s="173">
        <v>0.88356259381428848</v>
      </c>
      <c r="L40" s="172">
        <v>979.39482894885407</v>
      </c>
      <c r="M40" s="172">
        <v>318.83637236084451</v>
      </c>
      <c r="N40" s="172">
        <v>35428</v>
      </c>
      <c r="O40" s="149">
        <v>72905</v>
      </c>
      <c r="P40" s="151"/>
    </row>
    <row r="41" spans="1:16" ht="17.399999999999999" x14ac:dyDescent="0.3">
      <c r="A41" s="146" t="s">
        <v>84</v>
      </c>
      <c r="B41" s="147" t="s">
        <v>126</v>
      </c>
      <c r="C41" s="172">
        <v>69</v>
      </c>
      <c r="D41" s="172">
        <v>64</v>
      </c>
      <c r="E41" s="172">
        <v>65</v>
      </c>
      <c r="F41" s="172">
        <v>856.01068518765862</v>
      </c>
      <c r="G41" s="172">
        <v>592.27233304423248</v>
      </c>
      <c r="H41" s="172">
        <v>2753.3632963803925</v>
      </c>
      <c r="I41" s="172">
        <v>815.97903031921999</v>
      </c>
      <c r="J41" s="173">
        <v>0.60734554925256623</v>
      </c>
      <c r="K41" s="173">
        <v>0.71503062374024751</v>
      </c>
      <c r="L41" s="172">
        <v>822.50928275677836</v>
      </c>
      <c r="M41" s="172">
        <v>22.853212234539868</v>
      </c>
      <c r="N41" s="172">
        <v>7487</v>
      </c>
      <c r="O41" s="149">
        <v>8077</v>
      </c>
      <c r="P41" s="151"/>
    </row>
    <row r="42" spans="1:16" ht="17.399999999999999" x14ac:dyDescent="0.3">
      <c r="A42" s="146" t="s">
        <v>91</v>
      </c>
      <c r="B42" s="147" t="s">
        <v>127</v>
      </c>
      <c r="C42" s="172">
        <v>60</v>
      </c>
      <c r="D42" s="172">
        <v>63</v>
      </c>
      <c r="E42" s="172">
        <v>57</v>
      </c>
      <c r="F42" s="172">
        <v>1270.3013212178182</v>
      </c>
      <c r="G42" s="172">
        <v>1365.8348340622588</v>
      </c>
      <c r="H42" s="172">
        <v>2077.0349887722596</v>
      </c>
      <c r="I42" s="172">
        <v>704.15207060420914</v>
      </c>
      <c r="J42" s="173">
        <v>0.23210477488321235</v>
      </c>
      <c r="K42" s="173">
        <v>0.54295324166269598</v>
      </c>
      <c r="L42" s="172">
        <v>973.64896339234429</v>
      </c>
      <c r="M42" s="172">
        <v>365.19316935610232</v>
      </c>
      <c r="N42" s="172">
        <v>19149</v>
      </c>
      <c r="O42" s="149">
        <v>40353</v>
      </c>
      <c r="P42" s="151"/>
    </row>
    <row r="43" spans="1:16" ht="17.399999999999999" x14ac:dyDescent="0.3">
      <c r="A43" s="146" t="s">
        <v>97</v>
      </c>
      <c r="B43" s="147" t="s">
        <v>128</v>
      </c>
      <c r="C43" s="172">
        <v>67</v>
      </c>
      <c r="D43" s="172">
        <v>62</v>
      </c>
      <c r="E43" s="172">
        <v>60</v>
      </c>
      <c r="F43" s="172">
        <v>1295.8906085202</v>
      </c>
      <c r="G43" s="172">
        <v>1255.7854681968304</v>
      </c>
      <c r="H43" s="172">
        <v>1646.2374466914293</v>
      </c>
      <c r="I43" s="172">
        <v>472.14197276104005</v>
      </c>
      <c r="J43" s="173">
        <v>0.7078875106524003</v>
      </c>
      <c r="K43" s="173">
        <v>0.81338092069445289</v>
      </c>
      <c r="L43" s="172">
        <v>690.39757875911403</v>
      </c>
      <c r="M43" s="172">
        <v>350.62136011372496</v>
      </c>
      <c r="N43" s="172">
        <v>43614</v>
      </c>
      <c r="O43" s="149">
        <v>116449</v>
      </c>
      <c r="P43" s="151"/>
    </row>
    <row r="44" spans="1:16" ht="17.399999999999999" x14ac:dyDescent="0.3">
      <c r="A44" s="146" t="s">
        <v>84</v>
      </c>
      <c r="B44" s="147" t="s">
        <v>129</v>
      </c>
      <c r="C44" s="172">
        <v>69</v>
      </c>
      <c r="D44" s="172">
        <v>64</v>
      </c>
      <c r="E44" s="172">
        <v>65</v>
      </c>
      <c r="F44" s="172">
        <v>1067.1414038657172</v>
      </c>
      <c r="G44" s="172">
        <v>909</v>
      </c>
      <c r="H44" s="172">
        <v>1936.4917889841593</v>
      </c>
      <c r="I44" s="172">
        <v>410.98677517802645</v>
      </c>
      <c r="J44" s="173">
        <v>0.39454309224772627</v>
      </c>
      <c r="K44" s="173">
        <v>0.63210526315789473</v>
      </c>
      <c r="L44" s="172">
        <v>685.07484377270748</v>
      </c>
      <c r="M44" s="172">
        <v>48.115826188053937</v>
      </c>
      <c r="N44" s="172">
        <v>6881</v>
      </c>
      <c r="O44" s="149">
        <v>7527</v>
      </c>
      <c r="P44" s="152"/>
    </row>
    <row r="45" spans="1:16" ht="17.399999999999999" x14ac:dyDescent="0.3">
      <c r="A45" s="146" t="s">
        <v>89</v>
      </c>
      <c r="B45" s="147" t="s">
        <v>130</v>
      </c>
      <c r="C45" s="176"/>
      <c r="D45" s="176"/>
      <c r="E45" s="176"/>
      <c r="F45" s="172">
        <v>1495.849609375</v>
      </c>
      <c r="G45" s="172">
        <v>1194.3164362519201</v>
      </c>
      <c r="H45" s="172">
        <v>2382.62939453125</v>
      </c>
      <c r="I45" s="172">
        <v>315.85693359375</v>
      </c>
      <c r="J45" s="173">
        <v>1.1321436158912259</v>
      </c>
      <c r="K45" s="173">
        <v>1.8282345442957297</v>
      </c>
      <c r="L45" s="172">
        <v>1182.037353515625</v>
      </c>
      <c r="M45" s="172">
        <v>256.75854492187523</v>
      </c>
      <c r="N45" s="172">
        <v>32768</v>
      </c>
      <c r="O45" s="149">
        <v>67825</v>
      </c>
      <c r="P45" s="151" t="s">
        <v>296</v>
      </c>
    </row>
    <row r="46" spans="1:16" ht="17.399999999999999" x14ac:dyDescent="0.3">
      <c r="A46" s="146" t="s">
        <v>89</v>
      </c>
      <c r="B46" s="147" t="s">
        <v>131</v>
      </c>
      <c r="C46" s="172">
        <v>69</v>
      </c>
      <c r="D46" s="172">
        <v>64</v>
      </c>
      <c r="E46" s="172">
        <v>60</v>
      </c>
      <c r="F46" s="172">
        <v>1072.2010240678501</v>
      </c>
      <c r="G46" s="172">
        <v>998.9383568473005</v>
      </c>
      <c r="H46" s="172">
        <v>1893.5104775223874</v>
      </c>
      <c r="I46" s="172">
        <v>518.93623260325262</v>
      </c>
      <c r="J46" s="173">
        <v>0.65372021615321119</v>
      </c>
      <c r="K46" s="173">
        <v>0.732650215199383</v>
      </c>
      <c r="L46" s="172">
        <v>411.58956082376557</v>
      </c>
      <c r="M46" s="172">
        <v>29.549094354092887</v>
      </c>
      <c r="N46" s="172">
        <v>44333</v>
      </c>
      <c r="O46" s="149">
        <v>103005</v>
      </c>
      <c r="P46" s="151"/>
    </row>
    <row r="47" spans="1:16" ht="17.399999999999999" x14ac:dyDescent="0.3">
      <c r="A47" s="146" t="s">
        <v>89</v>
      </c>
      <c r="B47" s="147" t="s">
        <v>132</v>
      </c>
      <c r="C47" s="172">
        <v>70</v>
      </c>
      <c r="D47" s="172">
        <v>62</v>
      </c>
      <c r="E47" s="172">
        <v>59</v>
      </c>
      <c r="F47" s="172">
        <v>2264.6273332274691</v>
      </c>
      <c r="G47" s="172">
        <v>876.85235472108002</v>
      </c>
      <c r="H47" s="172">
        <v>3993.0851294192375</v>
      </c>
      <c r="I47" s="172">
        <v>909.31269939801643</v>
      </c>
      <c r="J47" s="173">
        <v>0.66678088058934382</v>
      </c>
      <c r="K47" s="173">
        <v>0.70875759390776072</v>
      </c>
      <c r="L47" s="172">
        <v>1184.4061728573286</v>
      </c>
      <c r="M47" s="172">
        <v>1357.0902686549928</v>
      </c>
      <c r="N47" s="172">
        <v>69271</v>
      </c>
      <c r="O47" s="149">
        <v>81144</v>
      </c>
      <c r="P47" s="151"/>
    </row>
    <row r="48" spans="1:16" ht="17.399999999999999" x14ac:dyDescent="0.3">
      <c r="A48" s="146" t="s">
        <v>97</v>
      </c>
      <c r="B48" s="147" t="s">
        <v>133</v>
      </c>
      <c r="C48" s="172">
        <v>69</v>
      </c>
      <c r="D48" s="172">
        <v>66</v>
      </c>
      <c r="E48" s="172">
        <v>65</v>
      </c>
      <c r="F48" s="172">
        <v>1240.5802370640529</v>
      </c>
      <c r="G48" s="172">
        <v>1164.6597428895775</v>
      </c>
      <c r="H48" s="172">
        <v>2023.1169542591072</v>
      </c>
      <c r="I48" s="172">
        <v>845.27526705012326</v>
      </c>
      <c r="J48" s="173">
        <v>0.29565901473426121</v>
      </c>
      <c r="K48" s="173">
        <v>0.40670051033571841</v>
      </c>
      <c r="L48" s="172">
        <v>1133.0594357710215</v>
      </c>
      <c r="M48" s="172">
        <v>1088.5326485894273</v>
      </c>
      <c r="N48" s="172">
        <v>35096</v>
      </c>
      <c r="O48" s="149">
        <v>85613</v>
      </c>
      <c r="P48" s="151"/>
    </row>
    <row r="49" spans="1:17" ht="17.399999999999999" x14ac:dyDescent="0.3">
      <c r="A49" s="146" t="s">
        <v>87</v>
      </c>
      <c r="B49" s="147" t="s">
        <v>134</v>
      </c>
      <c r="C49" s="172">
        <v>69</v>
      </c>
      <c r="D49" s="172">
        <v>70</v>
      </c>
      <c r="E49" s="172">
        <v>65</v>
      </c>
      <c r="F49" s="172">
        <v>1451.0133871812131</v>
      </c>
      <c r="G49" s="172">
        <v>1191.2948631382121</v>
      </c>
      <c r="H49" s="172">
        <v>2637.7608256674894</v>
      </c>
      <c r="I49" s="172">
        <v>732.9668685962157</v>
      </c>
      <c r="J49" s="173">
        <v>0.53068447412353925</v>
      </c>
      <c r="K49" s="173">
        <v>0.62459270338122963</v>
      </c>
      <c r="L49" s="172">
        <v>1311.6819983546482</v>
      </c>
      <c r="M49" s="172">
        <v>425.06551492034993</v>
      </c>
      <c r="N49" s="172">
        <v>26742</v>
      </c>
      <c r="O49" s="149">
        <v>52576</v>
      </c>
      <c r="P49" s="151"/>
    </row>
    <row r="50" spans="1:17" ht="34.799999999999997" x14ac:dyDescent="0.25">
      <c r="A50" s="146" t="s">
        <v>91</v>
      </c>
      <c r="B50" s="147" t="s">
        <v>135</v>
      </c>
      <c r="C50" s="172">
        <v>58</v>
      </c>
      <c r="D50" s="172">
        <v>55</v>
      </c>
      <c r="E50" s="172">
        <v>55</v>
      </c>
      <c r="F50" s="172">
        <v>1151.4665597648159</v>
      </c>
      <c r="G50" s="172">
        <v>1077.3831431726169</v>
      </c>
      <c r="H50" s="172">
        <v>2079.1073695463351</v>
      </c>
      <c r="I50" s="172">
        <v>601.8574196565778</v>
      </c>
      <c r="J50" s="173">
        <v>0.55570745044429259</v>
      </c>
      <c r="K50" s="173">
        <v>0.79927946474523937</v>
      </c>
      <c r="L50" s="172">
        <v>760.60666800293984</v>
      </c>
      <c r="M50" s="172">
        <v>203.55488741898844</v>
      </c>
      <c r="N50" s="172">
        <v>14967</v>
      </c>
      <c r="O50" s="149">
        <v>32760</v>
      </c>
      <c r="P50" s="175" t="s">
        <v>297</v>
      </c>
    </row>
    <row r="51" spans="1:17" ht="17.399999999999999" x14ac:dyDescent="0.3">
      <c r="A51" s="146" t="s">
        <v>91</v>
      </c>
      <c r="B51" s="147" t="s">
        <v>136</v>
      </c>
      <c r="C51" s="172">
        <v>64</v>
      </c>
      <c r="D51" s="172">
        <v>63</v>
      </c>
      <c r="E51" s="172">
        <v>60</v>
      </c>
      <c r="F51" s="172">
        <v>1189.9183749766341</v>
      </c>
      <c r="G51" s="172">
        <v>1073.0446654963916</v>
      </c>
      <c r="H51" s="172">
        <v>2267.8048476540594</v>
      </c>
      <c r="I51" s="172">
        <v>636.48825471992029</v>
      </c>
      <c r="J51" s="173">
        <v>0.89692907987077852</v>
      </c>
      <c r="K51" s="173">
        <v>0.93650055678842514</v>
      </c>
      <c r="L51" s="172">
        <v>1366.2533491183251</v>
      </c>
      <c r="M51" s="172">
        <v>121.28593681849337</v>
      </c>
      <c r="N51" s="172">
        <v>16049</v>
      </c>
      <c r="O51" s="149">
        <v>28223</v>
      </c>
      <c r="P51" s="151"/>
    </row>
    <row r="52" spans="1:17" ht="17.399999999999999" x14ac:dyDescent="0.3">
      <c r="A52" s="146" t="s">
        <v>89</v>
      </c>
      <c r="B52" s="147" t="s">
        <v>137</v>
      </c>
      <c r="C52" s="172">
        <v>70</v>
      </c>
      <c r="D52" s="172">
        <v>64</v>
      </c>
      <c r="E52" s="172">
        <v>63</v>
      </c>
      <c r="F52" s="172">
        <v>906.25713835892884</v>
      </c>
      <c r="G52" s="172">
        <v>861.80977092099113</v>
      </c>
      <c r="H52" s="172">
        <v>1725.815454636534</v>
      </c>
      <c r="I52" s="172">
        <v>488.21365698664641</v>
      </c>
      <c r="J52" s="173">
        <v>0.72571046424359387</v>
      </c>
      <c r="K52" s="173">
        <v>0.79587351779663362</v>
      </c>
      <c r="L52" s="172">
        <v>522.93577981651379</v>
      </c>
      <c r="M52" s="172">
        <v>-9.1027494310781609</v>
      </c>
      <c r="N52" s="172">
        <v>69869</v>
      </c>
      <c r="O52" s="149">
        <v>171478</v>
      </c>
      <c r="P52" s="151"/>
    </row>
    <row r="53" spans="1:17" ht="34.799999999999997" x14ac:dyDescent="0.25">
      <c r="A53" s="146" t="s">
        <v>89</v>
      </c>
      <c r="B53" s="147" t="s">
        <v>138</v>
      </c>
      <c r="C53" s="172">
        <v>67</v>
      </c>
      <c r="D53" s="172">
        <v>64</v>
      </c>
      <c r="E53" s="172">
        <v>63</v>
      </c>
      <c r="F53" s="172">
        <v>1248.0425993491765</v>
      </c>
      <c r="G53" s="172">
        <v>1157.2739187418088</v>
      </c>
      <c r="H53" s="172">
        <v>2752.653538265939</v>
      </c>
      <c r="I53" s="172">
        <v>324.55831831180353</v>
      </c>
      <c r="J53" s="173">
        <v>0.52379161181117173</v>
      </c>
      <c r="K53" s="173">
        <v>0.72761996987303634</v>
      </c>
      <c r="L53" s="172">
        <v>1600.4733261019624</v>
      </c>
      <c r="M53" s="172">
        <v>-787.81881723251024</v>
      </c>
      <c r="N53" s="172">
        <v>50705</v>
      </c>
      <c r="O53" s="149">
        <v>112481</v>
      </c>
      <c r="P53" s="174" t="s">
        <v>298</v>
      </c>
    </row>
    <row r="54" spans="1:17" ht="34.799999999999997" x14ac:dyDescent="0.3">
      <c r="A54" s="146" t="s">
        <v>91</v>
      </c>
      <c r="B54" s="147" t="s">
        <v>139</v>
      </c>
      <c r="C54" s="172">
        <v>60</v>
      </c>
      <c r="D54" s="172">
        <v>59</v>
      </c>
      <c r="E54" s="172">
        <v>56</v>
      </c>
      <c r="F54" s="172">
        <v>1278.9592760180994</v>
      </c>
      <c r="G54" s="172">
        <v>1148.9718060854191</v>
      </c>
      <c r="H54" s="172">
        <v>2266.214177978884</v>
      </c>
      <c r="I54" s="172">
        <v>486.72699849170436</v>
      </c>
      <c r="J54" s="173">
        <v>0.91506401922486913</v>
      </c>
      <c r="K54" s="173">
        <v>1.1715823007652935</v>
      </c>
      <c r="L54" s="172">
        <v>874.50980392156862</v>
      </c>
      <c r="M54" s="172">
        <v>-73.937254901960742</v>
      </c>
      <c r="N54" s="172">
        <v>13260</v>
      </c>
      <c r="O54" s="149">
        <v>26843</v>
      </c>
      <c r="P54" s="151" t="s">
        <v>299</v>
      </c>
    </row>
    <row r="55" spans="1:17" ht="17.399999999999999" x14ac:dyDescent="0.3">
      <c r="A55" s="146" t="s">
        <v>89</v>
      </c>
      <c r="B55" s="147" t="s">
        <v>140</v>
      </c>
      <c r="C55" s="172">
        <v>65</v>
      </c>
      <c r="D55" s="172">
        <v>63</v>
      </c>
      <c r="E55" s="172">
        <v>61</v>
      </c>
      <c r="F55" s="172">
        <v>1128.2785624388198</v>
      </c>
      <c r="G55" s="172">
        <v>1066.2732247937004</v>
      </c>
      <c r="H55" s="172">
        <v>1663.8074426856735</v>
      </c>
      <c r="I55" s="172">
        <v>284.21354391620548</v>
      </c>
      <c r="J55" s="173">
        <v>0.5</v>
      </c>
      <c r="K55" s="173">
        <v>0.58194433367892173</v>
      </c>
      <c r="L55" s="172">
        <v>534.8668579715511</v>
      </c>
      <c r="M55" s="172">
        <v>8.8753549939831817</v>
      </c>
      <c r="N55" s="172">
        <v>64359</v>
      </c>
      <c r="O55" s="149">
        <v>144015</v>
      </c>
      <c r="P55" s="177"/>
    </row>
    <row r="56" spans="1:17" ht="34.799999999999997" x14ac:dyDescent="0.3">
      <c r="A56" s="146" t="s">
        <v>97</v>
      </c>
      <c r="B56" s="147" t="s">
        <v>141</v>
      </c>
      <c r="C56" s="172">
        <v>66</v>
      </c>
      <c r="D56" s="172">
        <v>60</v>
      </c>
      <c r="E56" s="172">
        <v>61</v>
      </c>
      <c r="F56" s="172">
        <v>914.81746390140211</v>
      </c>
      <c r="G56" s="172">
        <v>888.966577008537</v>
      </c>
      <c r="H56" s="172">
        <v>1442.8094676902404</v>
      </c>
      <c r="I56" s="172">
        <v>242.50768231031026</v>
      </c>
      <c r="J56" s="173">
        <v>0.70739678593086719</v>
      </c>
      <c r="K56" s="173">
        <v>0.86470856804396123</v>
      </c>
      <c r="L56" s="172">
        <v>702.17968345577299</v>
      </c>
      <c r="M56" s="172">
        <v>187.86690603901181</v>
      </c>
      <c r="N56" s="172">
        <v>90793</v>
      </c>
      <c r="O56" s="149">
        <v>142659</v>
      </c>
      <c r="P56" s="151"/>
    </row>
    <row r="57" spans="1:17" ht="17.399999999999999" x14ac:dyDescent="0.3">
      <c r="A57" s="146" t="s">
        <v>84</v>
      </c>
      <c r="B57" s="147" t="s">
        <v>142</v>
      </c>
      <c r="C57" s="172">
        <v>62</v>
      </c>
      <c r="D57" s="172">
        <v>64</v>
      </c>
      <c r="E57" s="172">
        <v>62</v>
      </c>
      <c r="F57" s="172">
        <v>1057.0205312834485</v>
      </c>
      <c r="G57" s="172">
        <v>1108.91171214107</v>
      </c>
      <c r="H57" s="172">
        <v>2368.796341344751</v>
      </c>
      <c r="I57" s="172">
        <v>408.70516687749341</v>
      </c>
      <c r="J57" s="173">
        <v>0.61047123814139703</v>
      </c>
      <c r="K57" s="173">
        <v>0.82152523483521733</v>
      </c>
      <c r="L57" s="172">
        <v>652.21076189549478</v>
      </c>
      <c r="M57" s="172">
        <v>-143.08815802276928</v>
      </c>
      <c r="N57" s="172">
        <v>10277</v>
      </c>
      <c r="O57" s="149">
        <v>17851</v>
      </c>
      <c r="P57" s="151"/>
    </row>
    <row r="58" spans="1:17" ht="17.399999999999999" x14ac:dyDescent="0.3">
      <c r="A58" s="146" t="s">
        <v>91</v>
      </c>
      <c r="B58" s="147" t="s">
        <v>143</v>
      </c>
      <c r="C58" s="172">
        <v>63</v>
      </c>
      <c r="D58" s="172">
        <v>63</v>
      </c>
      <c r="E58" s="172">
        <v>61</v>
      </c>
      <c r="F58" s="172">
        <v>1078.0776406035666</v>
      </c>
      <c r="G58" s="172">
        <v>971.90484659848823</v>
      </c>
      <c r="H58" s="172">
        <v>2778.6922725194331</v>
      </c>
      <c r="I58" s="172">
        <v>1139.3689986282579</v>
      </c>
      <c r="J58" s="173">
        <v>1.061025719068635</v>
      </c>
      <c r="K58" s="173">
        <v>1.040743751270067</v>
      </c>
      <c r="L58" s="172">
        <v>618.65569272976677</v>
      </c>
      <c r="M58" s="172">
        <v>233.01499771376314</v>
      </c>
      <c r="N58" s="172">
        <v>10935</v>
      </c>
      <c r="O58" s="149">
        <v>16102</v>
      </c>
      <c r="P58" s="168"/>
    </row>
    <row r="59" spans="1:17" ht="17.399999999999999" x14ac:dyDescent="0.3">
      <c r="A59" s="146" t="s">
        <v>84</v>
      </c>
      <c r="B59" s="147" t="s">
        <v>144</v>
      </c>
      <c r="C59" s="172">
        <v>65</v>
      </c>
      <c r="D59" s="172">
        <v>62</v>
      </c>
      <c r="E59" s="172">
        <v>63</v>
      </c>
      <c r="F59" s="172">
        <v>1171.8506373243272</v>
      </c>
      <c r="G59" s="172">
        <v>1018.6103490189269</v>
      </c>
      <c r="H59" s="172">
        <v>2277.1158078222029</v>
      </c>
      <c r="I59" s="172">
        <v>656.36714239023854</v>
      </c>
      <c r="J59" s="173">
        <v>0.65619583136356474</v>
      </c>
      <c r="K59" s="173">
        <v>0.7319640871603299</v>
      </c>
      <c r="L59" s="172">
        <v>1068.7611940298507</v>
      </c>
      <c r="M59" s="172">
        <v>102.6214184551694</v>
      </c>
      <c r="N59" s="172">
        <v>9179</v>
      </c>
      <c r="O59" s="149">
        <v>14228</v>
      </c>
      <c r="P59" s="151"/>
    </row>
    <row r="60" spans="1:17" ht="17.399999999999999" x14ac:dyDescent="0.3">
      <c r="A60" s="146" t="s">
        <v>97</v>
      </c>
      <c r="B60" s="147" t="s">
        <v>145</v>
      </c>
      <c r="C60" s="172">
        <v>61</v>
      </c>
      <c r="D60" s="172">
        <v>60</v>
      </c>
      <c r="E60" s="172">
        <v>61</v>
      </c>
      <c r="F60" s="172">
        <v>1577.1934629781795</v>
      </c>
      <c r="G60" s="172">
        <v>1555.5822328931572</v>
      </c>
      <c r="H60" s="172">
        <v>2398.8861499132659</v>
      </c>
      <c r="I60" s="172">
        <v>680.58979275084448</v>
      </c>
      <c r="J60" s="173">
        <v>1.0731985189404727</v>
      </c>
      <c r="K60" s="173">
        <v>1.0429305280488359</v>
      </c>
      <c r="L60" s="172">
        <v>1203.4145896101525</v>
      </c>
      <c r="M60" s="172">
        <v>316.51205149274165</v>
      </c>
      <c r="N60" s="172">
        <v>21906</v>
      </c>
      <c r="O60" s="149">
        <v>62310</v>
      </c>
      <c r="P60" s="151"/>
      <c r="Q60" s="4"/>
    </row>
    <row r="61" spans="1:17" ht="34.799999999999997" x14ac:dyDescent="0.3">
      <c r="A61" s="146" t="s">
        <v>84</v>
      </c>
      <c r="B61" s="147" t="s">
        <v>146</v>
      </c>
      <c r="C61" s="172">
        <v>57</v>
      </c>
      <c r="D61" s="172">
        <v>60</v>
      </c>
      <c r="E61" s="172">
        <v>54</v>
      </c>
      <c r="F61" s="172">
        <v>1004.8894241296256</v>
      </c>
      <c r="G61" s="172">
        <v>972.07201309328968</v>
      </c>
      <c r="H61" s="172">
        <v>2300.1970659075978</v>
      </c>
      <c r="I61" s="172">
        <v>600.17516969564269</v>
      </c>
      <c r="J61" s="173">
        <v>0.62382181710816187</v>
      </c>
      <c r="K61" s="173">
        <v>0.7697333969757495</v>
      </c>
      <c r="L61" s="172">
        <v>555.72585942631929</v>
      </c>
      <c r="M61" s="172">
        <v>-21.735165316400114</v>
      </c>
      <c r="N61" s="172">
        <v>9134</v>
      </c>
      <c r="O61" s="149">
        <v>12301</v>
      </c>
      <c r="P61" s="151"/>
    </row>
    <row r="62" spans="1:17" ht="17.399999999999999" x14ac:dyDescent="0.3">
      <c r="A62" s="146" t="s">
        <v>89</v>
      </c>
      <c r="B62" s="147" t="s">
        <v>147</v>
      </c>
      <c r="C62" s="172">
        <v>62</v>
      </c>
      <c r="D62" s="172">
        <v>51</v>
      </c>
      <c r="E62" s="172">
        <v>51</v>
      </c>
      <c r="F62" s="172">
        <v>1177.5020992837738</v>
      </c>
      <c r="G62" s="172">
        <v>965.54965715549656</v>
      </c>
      <c r="H62" s="172">
        <v>1869.6618118982967</v>
      </c>
      <c r="I62" s="172">
        <v>549.44458158479392</v>
      </c>
      <c r="J62" s="173">
        <v>0.67000000805065174</v>
      </c>
      <c r="K62" s="173">
        <v>1.2700000154460369</v>
      </c>
      <c r="L62" s="172">
        <v>368.05726980992347</v>
      </c>
      <c r="M62" s="172">
        <v>276.32683288077016</v>
      </c>
      <c r="N62" s="172">
        <v>60735</v>
      </c>
      <c r="O62" s="149">
        <v>91931</v>
      </c>
      <c r="P62" s="151"/>
    </row>
    <row r="63" spans="1:17" ht="17.399999999999999" x14ac:dyDescent="0.3">
      <c r="A63" s="146" t="s">
        <v>84</v>
      </c>
      <c r="B63" s="147" t="s">
        <v>148</v>
      </c>
      <c r="C63" s="172">
        <v>64</v>
      </c>
      <c r="D63" s="172">
        <v>68</v>
      </c>
      <c r="E63" s="172">
        <v>61</v>
      </c>
      <c r="F63" s="172">
        <v>909.49955317247543</v>
      </c>
      <c r="G63" s="172">
        <v>535.76137624861269</v>
      </c>
      <c r="H63" s="172">
        <v>2348.3467381590708</v>
      </c>
      <c r="I63" s="172">
        <v>1277.2117962466489</v>
      </c>
      <c r="J63" s="173">
        <v>0.98913975421549016</v>
      </c>
      <c r="K63" s="173">
        <v>0.99566704675028506</v>
      </c>
      <c r="L63" s="172">
        <v>574.97765862377128</v>
      </c>
      <c r="M63" s="172">
        <v>333.77658623771214</v>
      </c>
      <c r="N63" s="172">
        <v>5595</v>
      </c>
      <c r="O63" s="149">
        <v>6763</v>
      </c>
      <c r="P63" s="151"/>
    </row>
    <row r="64" spans="1:17" ht="17.399999999999999" x14ac:dyDescent="0.3">
      <c r="A64" s="146" t="s">
        <v>84</v>
      </c>
      <c r="B64" s="147" t="s">
        <v>149</v>
      </c>
      <c r="C64" s="172">
        <v>65</v>
      </c>
      <c r="D64" s="172">
        <v>63</v>
      </c>
      <c r="E64" s="172">
        <v>64</v>
      </c>
      <c r="F64" s="172">
        <v>1434.0368311327311</v>
      </c>
      <c r="G64" s="172">
        <v>1382.3415279878971</v>
      </c>
      <c r="H64" s="172">
        <v>2330.601092896175</v>
      </c>
      <c r="I64" s="172">
        <v>504.09836065573768</v>
      </c>
      <c r="J64" s="173">
        <v>2.7034883720930232</v>
      </c>
      <c r="K64" s="173">
        <v>2.7034883720930232</v>
      </c>
      <c r="L64" s="172">
        <v>1051.5710382513662</v>
      </c>
      <c r="M64" s="172">
        <v>34.527663934426144</v>
      </c>
      <c r="N64" s="172">
        <v>2928</v>
      </c>
      <c r="O64" s="149">
        <v>3175</v>
      </c>
      <c r="P64" s="151"/>
    </row>
    <row r="65" spans="1:17" ht="17.399999999999999" x14ac:dyDescent="0.3">
      <c r="A65" s="146" t="s">
        <v>91</v>
      </c>
      <c r="B65" s="147" t="s">
        <v>150</v>
      </c>
      <c r="C65" s="172">
        <v>61</v>
      </c>
      <c r="D65" s="172">
        <v>59</v>
      </c>
      <c r="E65" s="172">
        <v>58</v>
      </c>
      <c r="F65" s="172">
        <v>1221.6326756204057</v>
      </c>
      <c r="G65" s="172">
        <v>1041.265265872715</v>
      </c>
      <c r="H65" s="172">
        <v>2119.7148068313713</v>
      </c>
      <c r="I65" s="172">
        <v>426.73962305864148</v>
      </c>
      <c r="J65" s="173">
        <v>0.72786069651741292</v>
      </c>
      <c r="K65" s="173">
        <v>0.87333384698358885</v>
      </c>
      <c r="L65" s="172">
        <v>638.09207980987117</v>
      </c>
      <c r="M65" s="172">
        <v>209.99380976068079</v>
      </c>
      <c r="N65" s="172">
        <v>18093</v>
      </c>
      <c r="O65" s="149">
        <v>26830</v>
      </c>
      <c r="P65" s="151"/>
    </row>
    <row r="66" spans="1:17" ht="34.799999999999997" x14ac:dyDescent="0.3">
      <c r="A66" s="146" t="s">
        <v>91</v>
      </c>
      <c r="B66" s="147" t="s">
        <v>151</v>
      </c>
      <c r="C66" s="172">
        <v>67</v>
      </c>
      <c r="D66" s="172">
        <v>66</v>
      </c>
      <c r="E66" s="172">
        <v>62</v>
      </c>
      <c r="F66" s="172">
        <v>1032.5666795516042</v>
      </c>
      <c r="G66" s="172">
        <v>770.18535972353129</v>
      </c>
      <c r="H66" s="172">
        <v>2562.4275222265173</v>
      </c>
      <c r="I66" s="172">
        <v>684.89785465790487</v>
      </c>
      <c r="J66" s="173">
        <v>0.80291083064806479</v>
      </c>
      <c r="K66" s="173">
        <v>0.88738286351339191</v>
      </c>
      <c r="L66" s="172">
        <v>1023.0805518039746</v>
      </c>
      <c r="M66" s="172">
        <v>95.785259502218778</v>
      </c>
      <c r="N66" s="172">
        <v>10348</v>
      </c>
      <c r="O66" s="149">
        <v>17311</v>
      </c>
      <c r="P66" s="151"/>
    </row>
    <row r="67" spans="1:17" ht="17.399999999999999" x14ac:dyDescent="0.3">
      <c r="A67" s="146" t="s">
        <v>89</v>
      </c>
      <c r="B67" s="147" t="s">
        <v>152</v>
      </c>
      <c r="C67" s="172">
        <v>68</v>
      </c>
      <c r="D67" s="172">
        <v>59</v>
      </c>
      <c r="E67" s="172">
        <v>60</v>
      </c>
      <c r="F67" s="172">
        <v>1153.6241365376845</v>
      </c>
      <c r="G67" s="172">
        <v>1095.8078640482074</v>
      </c>
      <c r="H67" s="172">
        <v>1841.9992182178521</v>
      </c>
      <c r="I67" s="172">
        <v>541.57126089549945</v>
      </c>
      <c r="J67" s="173">
        <v>1.1099905532856049</v>
      </c>
      <c r="K67" s="173">
        <v>1.0752847298290265</v>
      </c>
      <c r="L67" s="172">
        <v>548.22881991880092</v>
      </c>
      <c r="M67" s="172">
        <v>318.86068923053256</v>
      </c>
      <c r="N67" s="172">
        <v>51971</v>
      </c>
      <c r="O67" s="149">
        <v>96221</v>
      </c>
      <c r="P67" s="151"/>
    </row>
    <row r="68" spans="1:17" ht="17.399999999999999" x14ac:dyDescent="0.3">
      <c r="A68" s="146" t="s">
        <v>84</v>
      </c>
      <c r="B68" s="147" t="s">
        <v>153</v>
      </c>
      <c r="C68" s="172">
        <v>60</v>
      </c>
      <c r="D68" s="172">
        <v>57</v>
      </c>
      <c r="E68" s="172">
        <v>57</v>
      </c>
      <c r="F68" s="172">
        <v>1321.9705663743125</v>
      </c>
      <c r="G68" s="172">
        <v>1159.2800535475235</v>
      </c>
      <c r="H68" s="172">
        <v>2617.2142113869481</v>
      </c>
      <c r="I68" s="172">
        <v>473.16783112828898</v>
      </c>
      <c r="J68" s="173">
        <v>0.35004138484904773</v>
      </c>
      <c r="K68" s="173">
        <v>0.74332037264430695</v>
      </c>
      <c r="L68" s="172">
        <v>1054.1103017689907</v>
      </c>
      <c r="M68" s="172">
        <v>-12.225509142262792</v>
      </c>
      <c r="N68" s="172">
        <v>6727</v>
      </c>
      <c r="O68" s="149">
        <v>9733</v>
      </c>
      <c r="P68" s="151"/>
    </row>
    <row r="69" spans="1:17" ht="17.399999999999999" x14ac:dyDescent="0.3">
      <c r="A69" s="146" t="s">
        <v>91</v>
      </c>
      <c r="B69" s="147" t="s">
        <v>154</v>
      </c>
      <c r="C69" s="172">
        <v>59</v>
      </c>
      <c r="D69" s="172">
        <v>57</v>
      </c>
      <c r="E69" s="172">
        <v>56</v>
      </c>
      <c r="F69" s="172">
        <v>1422.6912056424951</v>
      </c>
      <c r="G69" s="172">
        <v>1349.9908919788693</v>
      </c>
      <c r="H69" s="172">
        <v>2084.6374256116378</v>
      </c>
      <c r="I69" s="172">
        <v>479.00595106898834</v>
      </c>
      <c r="J69" s="173">
        <v>0.36205864751645722</v>
      </c>
      <c r="K69" s="173">
        <v>0.5356333856072486</v>
      </c>
      <c r="L69" s="172">
        <v>767.6878994930571</v>
      </c>
      <c r="M69" s="172">
        <v>298.93823010800094</v>
      </c>
      <c r="N69" s="172">
        <v>18148</v>
      </c>
      <c r="O69" s="149">
        <v>23521</v>
      </c>
      <c r="P69" s="151"/>
    </row>
    <row r="70" spans="1:17" ht="17.399999999999999" x14ac:dyDescent="0.3">
      <c r="A70" s="146" t="s">
        <v>87</v>
      </c>
      <c r="B70" s="147" t="s">
        <v>155</v>
      </c>
      <c r="C70" s="172">
        <v>62</v>
      </c>
      <c r="D70" s="172">
        <v>73</v>
      </c>
      <c r="E70" s="172">
        <v>64</v>
      </c>
      <c r="F70" s="172">
        <v>1512.3740498497436</v>
      </c>
      <c r="G70" s="172">
        <v>1130.3925956623843</v>
      </c>
      <c r="H70" s="172">
        <v>3274.5490542690472</v>
      </c>
      <c r="I70" s="172">
        <v>472.28522184903659</v>
      </c>
      <c r="J70" s="173">
        <v>0.74060200640893303</v>
      </c>
      <c r="K70" s="173">
        <v>0.88677156050031158</v>
      </c>
      <c r="L70" s="172">
        <v>1226.741028813859</v>
      </c>
      <c r="M70" s="172">
        <v>50.605886512285664</v>
      </c>
      <c r="N70" s="172">
        <v>11314</v>
      </c>
      <c r="O70" s="149">
        <v>21459</v>
      </c>
      <c r="P70" s="151"/>
    </row>
    <row r="71" spans="1:17" ht="17.399999999999999" x14ac:dyDescent="0.3">
      <c r="A71" s="146" t="s">
        <v>84</v>
      </c>
      <c r="B71" s="147" t="s">
        <v>156</v>
      </c>
      <c r="C71" s="172">
        <v>62</v>
      </c>
      <c r="D71" s="172">
        <v>59</v>
      </c>
      <c r="E71" s="172">
        <v>60</v>
      </c>
      <c r="F71" s="172">
        <v>1091.896999763761</v>
      </c>
      <c r="G71" s="172">
        <v>875</v>
      </c>
      <c r="H71" s="172">
        <v>2454.7227663595554</v>
      </c>
      <c r="I71" s="172">
        <v>898.41719820458309</v>
      </c>
      <c r="J71" s="173">
        <v>0.8510204081632653</v>
      </c>
      <c r="K71" s="173">
        <v>0.91595671195026485</v>
      </c>
      <c r="L71" s="172">
        <v>365.46184738955822</v>
      </c>
      <c r="M71" s="172">
        <v>145.11629104653886</v>
      </c>
      <c r="N71" s="172">
        <v>4233</v>
      </c>
      <c r="O71" s="149">
        <v>6256</v>
      </c>
      <c r="P71" s="151"/>
    </row>
    <row r="72" spans="1:17" ht="17.399999999999999" x14ac:dyDescent="0.3">
      <c r="A72" s="146" t="s">
        <v>87</v>
      </c>
      <c r="B72" s="147" t="s">
        <v>157</v>
      </c>
      <c r="C72" s="172">
        <v>67</v>
      </c>
      <c r="D72" s="172">
        <v>66</v>
      </c>
      <c r="E72" s="172">
        <v>61</v>
      </c>
      <c r="F72" s="172">
        <v>1210.4286646367987</v>
      </c>
      <c r="G72" s="172">
        <v>1062.720207253886</v>
      </c>
      <c r="H72" s="172">
        <v>2694.9905031172975</v>
      </c>
      <c r="I72" s="172">
        <v>764.89082209656374</v>
      </c>
      <c r="J72" s="173">
        <v>0.46111080241983093</v>
      </c>
      <c r="K72" s="173">
        <v>0.62504536658374366</v>
      </c>
      <c r="L72" s="172">
        <v>1485.8963317384371</v>
      </c>
      <c r="M72" s="172">
        <v>213.18602290851095</v>
      </c>
      <c r="N72" s="172">
        <v>13794</v>
      </c>
      <c r="O72" s="149">
        <v>27569</v>
      </c>
      <c r="P72" s="151"/>
    </row>
    <row r="73" spans="1:17" ht="17.399999999999999" x14ac:dyDescent="0.3">
      <c r="A73" s="146" t="s">
        <v>87</v>
      </c>
      <c r="B73" s="147" t="s">
        <v>158</v>
      </c>
      <c r="C73" s="172">
        <v>68</v>
      </c>
      <c r="D73" s="172">
        <v>63</v>
      </c>
      <c r="E73" s="172">
        <v>61</v>
      </c>
      <c r="F73" s="172">
        <v>1281.4227669353227</v>
      </c>
      <c r="G73" s="172">
        <v>1095.8731569978513</v>
      </c>
      <c r="H73" s="172">
        <v>3050.1565310064611</v>
      </c>
      <c r="I73" s="172">
        <v>804.70259108772393</v>
      </c>
      <c r="J73" s="173">
        <v>0.87426184646406457</v>
      </c>
      <c r="K73" s="173">
        <v>0.89160880310697899</v>
      </c>
      <c r="L73" s="172">
        <v>1145.6071404782522</v>
      </c>
      <c r="M73" s="172">
        <v>421.63798041697191</v>
      </c>
      <c r="N73" s="172">
        <v>15013</v>
      </c>
      <c r="O73" s="149">
        <v>32042</v>
      </c>
      <c r="P73" s="151"/>
    </row>
    <row r="74" spans="1:17" ht="34.799999999999997" x14ac:dyDescent="0.3">
      <c r="A74" s="146" t="s">
        <v>91</v>
      </c>
      <c r="B74" s="147" t="s">
        <v>159</v>
      </c>
      <c r="C74" s="172">
        <v>62</v>
      </c>
      <c r="D74" s="172">
        <v>63</v>
      </c>
      <c r="E74" s="172">
        <v>58</v>
      </c>
      <c r="F74" s="172">
        <v>942.46405936002475</v>
      </c>
      <c r="G74" s="172">
        <v>735.51199115859276</v>
      </c>
      <c r="H74" s="172">
        <v>1777.6472406863502</v>
      </c>
      <c r="I74" s="172">
        <v>901.00479208533</v>
      </c>
      <c r="J74" s="173">
        <v>1.1507191160257775</v>
      </c>
      <c r="K74" s="173">
        <v>1.0922932127704044</v>
      </c>
      <c r="L74" s="172">
        <v>688.91637038182103</v>
      </c>
      <c r="M74" s="172">
        <v>246.1586025660844</v>
      </c>
      <c r="N74" s="172">
        <v>32345</v>
      </c>
      <c r="O74" s="149">
        <v>41998</v>
      </c>
      <c r="P74" s="168" t="s">
        <v>300</v>
      </c>
    </row>
    <row r="75" spans="1:17" ht="17.399999999999999" x14ac:dyDescent="0.3">
      <c r="A75" s="146" t="s">
        <v>84</v>
      </c>
      <c r="B75" s="147" t="s">
        <v>160</v>
      </c>
      <c r="C75" s="172">
        <v>72</v>
      </c>
      <c r="D75" s="172">
        <v>71</v>
      </c>
      <c r="E75" s="172">
        <v>69</v>
      </c>
      <c r="F75" s="172">
        <v>849.78070175438597</v>
      </c>
      <c r="G75" s="172">
        <v>447.26407613005551</v>
      </c>
      <c r="H75" s="172">
        <v>3311.8421052631579</v>
      </c>
      <c r="I75" s="172">
        <v>1194.9561403508771</v>
      </c>
      <c r="J75" s="173">
        <v>1.061103375858357</v>
      </c>
      <c r="K75" s="173">
        <v>1.0444862838978062</v>
      </c>
      <c r="L75" s="172">
        <v>443.85964912280701</v>
      </c>
      <c r="M75" s="172">
        <v>211.15087719298245</v>
      </c>
      <c r="N75" s="172">
        <v>4560</v>
      </c>
      <c r="O75" s="149">
        <v>4578</v>
      </c>
      <c r="P75" s="177"/>
    </row>
    <row r="76" spans="1:17" ht="17.399999999999999" x14ac:dyDescent="0.3">
      <c r="A76" s="146" t="s">
        <v>89</v>
      </c>
      <c r="B76" s="147" t="s">
        <v>161</v>
      </c>
      <c r="C76" s="172">
        <v>71</v>
      </c>
      <c r="D76" s="172">
        <v>66</v>
      </c>
      <c r="E76" s="172">
        <v>63</v>
      </c>
      <c r="F76" s="172">
        <v>919.87692307692305</v>
      </c>
      <c r="G76" s="172">
        <v>848.89205156635273</v>
      </c>
      <c r="H76" s="172">
        <v>1805.7230769230769</v>
      </c>
      <c r="I76" s="172">
        <v>398.92307692307691</v>
      </c>
      <c r="J76" s="173">
        <v>1.0339690452727379</v>
      </c>
      <c r="K76" s="173">
        <v>1.0199265505984767</v>
      </c>
      <c r="L76" s="172">
        <v>424.35384615384618</v>
      </c>
      <c r="M76" s="172">
        <v>21.015384615384615</v>
      </c>
      <c r="N76" s="172">
        <v>65000</v>
      </c>
      <c r="O76" s="149">
        <v>152368</v>
      </c>
      <c r="P76" s="151"/>
    </row>
    <row r="77" spans="1:17" ht="17.399999999999999" x14ac:dyDescent="0.3">
      <c r="A77" s="146" t="s">
        <v>97</v>
      </c>
      <c r="B77" s="147" t="s">
        <v>162</v>
      </c>
      <c r="C77" s="172">
        <v>68</v>
      </c>
      <c r="D77" s="172">
        <v>65</v>
      </c>
      <c r="E77" s="172">
        <v>65</v>
      </c>
      <c r="F77" s="172">
        <v>1238.2836868371803</v>
      </c>
      <c r="G77" s="172">
        <v>989.09542555207042</v>
      </c>
      <c r="H77" s="172">
        <v>2051.7182626325634</v>
      </c>
      <c r="I77" s="172">
        <v>237.25046787273862</v>
      </c>
      <c r="J77" s="173">
        <v>0.82969636693383253</v>
      </c>
      <c r="K77" s="173">
        <v>0.89761536297129996</v>
      </c>
      <c r="L77" s="172">
        <v>664.08686837180289</v>
      </c>
      <c r="M77" s="172">
        <v>1516.2010412117907</v>
      </c>
      <c r="N77" s="172">
        <v>51296</v>
      </c>
      <c r="O77" s="149">
        <v>133156</v>
      </c>
      <c r="P77" s="151"/>
    </row>
    <row r="78" spans="1:17" ht="17.399999999999999" x14ac:dyDescent="0.3">
      <c r="A78" s="146" t="s">
        <v>87</v>
      </c>
      <c r="B78" s="147" t="s">
        <v>163</v>
      </c>
      <c r="C78" s="172">
        <v>70</v>
      </c>
      <c r="D78" s="172">
        <v>68</v>
      </c>
      <c r="E78" s="172">
        <v>64</v>
      </c>
      <c r="F78" s="172">
        <v>1499.8184398993483</v>
      </c>
      <c r="G78" s="172">
        <v>1305.4379456889721</v>
      </c>
      <c r="H78" s="172">
        <v>3107.9424478998644</v>
      </c>
      <c r="I78" s="172">
        <v>690.49616104264794</v>
      </c>
      <c r="J78" s="173">
        <v>0.50308379413015736</v>
      </c>
      <c r="K78" s="173">
        <v>0.61880559085133413</v>
      </c>
      <c r="L78" s="172">
        <v>2654.558358603781</v>
      </c>
      <c r="M78" s="172">
        <v>191.72294986773309</v>
      </c>
      <c r="N78" s="172">
        <v>15499</v>
      </c>
      <c r="O78" s="149">
        <v>34776</v>
      </c>
      <c r="P78" s="151"/>
      <c r="Q78" s="4"/>
    </row>
    <row r="79" spans="1:17" ht="17.399999999999999" x14ac:dyDescent="0.3">
      <c r="A79" s="146" t="s">
        <v>97</v>
      </c>
      <c r="B79" s="147" t="s">
        <v>164</v>
      </c>
      <c r="C79" s="172">
        <v>69</v>
      </c>
      <c r="D79" s="172">
        <v>65</v>
      </c>
      <c r="E79" s="172">
        <v>65</v>
      </c>
      <c r="F79" s="172">
        <v>1178.3650076555205</v>
      </c>
      <c r="G79" s="172">
        <v>1080.2706222284648</v>
      </c>
      <c r="H79" s="172">
        <v>2191.8605750146494</v>
      </c>
      <c r="I79" s="172">
        <v>786.49603992212167</v>
      </c>
      <c r="J79" s="173">
        <v>0.39213639767054909</v>
      </c>
      <c r="K79" s="173">
        <v>0.41385696015081969</v>
      </c>
      <c r="L79" s="172">
        <v>502.56129142014629</v>
      </c>
      <c r="M79" s="172">
        <v>664.21563994480459</v>
      </c>
      <c r="N79" s="172">
        <v>52903</v>
      </c>
      <c r="O79" s="149">
        <v>123163</v>
      </c>
      <c r="P79" s="151"/>
    </row>
    <row r="80" spans="1:17" ht="17.399999999999999" x14ac:dyDescent="0.3">
      <c r="A80" s="146" t="s">
        <v>89</v>
      </c>
      <c r="B80" s="147" t="s">
        <v>165</v>
      </c>
      <c r="C80" s="172">
        <v>65</v>
      </c>
      <c r="D80" s="172">
        <v>61</v>
      </c>
      <c r="E80" s="172">
        <v>62</v>
      </c>
      <c r="F80" s="172">
        <v>1472.5022146670817</v>
      </c>
      <c r="G80" s="172">
        <v>1132.3991993136974</v>
      </c>
      <c r="H80" s="172">
        <v>2481.5524217683819</v>
      </c>
      <c r="I80" s="172">
        <v>454.30603107716621</v>
      </c>
      <c r="J80" s="173">
        <v>1.0120047231697717</v>
      </c>
      <c r="K80" s="173">
        <v>1.0001315154969095</v>
      </c>
      <c r="L80" s="172">
        <v>580.09912131587134</v>
      </c>
      <c r="M80" s="172">
        <v>184.07702252974838</v>
      </c>
      <c r="N80" s="172">
        <v>41767</v>
      </c>
      <c r="O80" s="149">
        <v>74823</v>
      </c>
      <c r="P80" s="151"/>
      <c r="Q80" s="4"/>
    </row>
    <row r="81" spans="1:16" ht="17.399999999999999" x14ac:dyDescent="0.3">
      <c r="A81" s="146" t="s">
        <v>97</v>
      </c>
      <c r="B81" s="147" t="s">
        <v>166</v>
      </c>
      <c r="C81" s="172">
        <v>64</v>
      </c>
      <c r="D81" s="172">
        <v>64</v>
      </c>
      <c r="E81" s="172">
        <v>60</v>
      </c>
      <c r="F81" s="172">
        <v>1243.3445216569964</v>
      </c>
      <c r="G81" s="172">
        <v>1156.688978713936</v>
      </c>
      <c r="H81" s="172">
        <v>1860.3427337741196</v>
      </c>
      <c r="I81" s="172">
        <v>275.81335177438945</v>
      </c>
      <c r="J81" s="173">
        <v>0.21793514228987426</v>
      </c>
      <c r="K81" s="173">
        <v>0.64803857120735564</v>
      </c>
      <c r="L81" s="172">
        <v>500.64556065308324</v>
      </c>
      <c r="M81" s="172">
        <v>138.75806233976513</v>
      </c>
      <c r="N81" s="172">
        <v>59288</v>
      </c>
      <c r="O81" s="149">
        <v>145596</v>
      </c>
      <c r="P81" s="151"/>
    </row>
    <row r="82" spans="1:16" ht="17.399999999999999" x14ac:dyDescent="0.3">
      <c r="A82" s="146" t="s">
        <v>84</v>
      </c>
      <c r="B82" s="147" t="s">
        <v>167</v>
      </c>
      <c r="C82" s="172">
        <v>64</v>
      </c>
      <c r="D82" s="172">
        <v>66</v>
      </c>
      <c r="E82" s="172">
        <v>63</v>
      </c>
      <c r="F82" s="172">
        <v>1019.5694716242662</v>
      </c>
      <c r="G82" s="172">
        <v>531.01965601965605</v>
      </c>
      <c r="H82" s="172">
        <v>2410.5073009182597</v>
      </c>
      <c r="I82" s="172">
        <v>740.32816498569923</v>
      </c>
      <c r="J82" s="173">
        <v>0.77130649876321111</v>
      </c>
      <c r="K82" s="173">
        <v>0.9316901408450704</v>
      </c>
      <c r="L82" s="172">
        <v>634.80355261177181</v>
      </c>
      <c r="M82" s="172">
        <v>-21.527623061869612</v>
      </c>
      <c r="N82" s="172">
        <v>6643</v>
      </c>
      <c r="O82" s="149">
        <v>7658</v>
      </c>
      <c r="P82" s="151"/>
    </row>
    <row r="83" spans="1:16" s="6" customFormat="1" ht="34.799999999999997" x14ac:dyDescent="0.3">
      <c r="A83" s="155"/>
      <c r="B83" s="156"/>
      <c r="C83" s="157" t="s">
        <v>168</v>
      </c>
      <c r="D83" s="157" t="s">
        <v>168</v>
      </c>
      <c r="E83" s="157" t="s">
        <v>168</v>
      </c>
      <c r="F83" s="157" t="s">
        <v>169</v>
      </c>
      <c r="G83" s="157" t="s">
        <v>169</v>
      </c>
      <c r="H83" s="157" t="s">
        <v>169</v>
      </c>
      <c r="I83" s="157" t="s">
        <v>169</v>
      </c>
      <c r="J83" s="157" t="s">
        <v>169</v>
      </c>
      <c r="K83" s="157" t="s">
        <v>169</v>
      </c>
      <c r="L83" s="157" t="s">
        <v>169</v>
      </c>
      <c r="M83" s="157" t="s">
        <v>169</v>
      </c>
      <c r="N83" s="157"/>
      <c r="O83" s="157"/>
      <c r="P83" s="157"/>
    </row>
    <row r="84" spans="1:16" s="2" customFormat="1" ht="17.399999999999999" x14ac:dyDescent="0.3">
      <c r="A84" s="146"/>
      <c r="B84" s="159" t="s">
        <v>170</v>
      </c>
      <c r="C84" s="169">
        <v>64.782051282051285</v>
      </c>
      <c r="D84" s="169">
        <v>63.166666666666664</v>
      </c>
      <c r="E84" s="169">
        <v>60.487179487179489</v>
      </c>
      <c r="F84" s="160">
        <v>1165.8334669367885</v>
      </c>
      <c r="G84" s="160">
        <v>1004</v>
      </c>
      <c r="H84" s="160">
        <v>2266.214177978884</v>
      </c>
      <c r="I84" s="160">
        <v>556.25648806196602</v>
      </c>
      <c r="J84" s="178">
        <v>0.70402899728997292</v>
      </c>
      <c r="K84" s="178">
        <v>0.8289096036346546</v>
      </c>
      <c r="L84" s="160">
        <v>690.39757875911403</v>
      </c>
      <c r="M84" s="160">
        <v>187.86690603901181</v>
      </c>
      <c r="N84" s="160">
        <v>2480844</v>
      </c>
      <c r="O84" s="160">
        <v>5204449</v>
      </c>
      <c r="P84" s="162"/>
    </row>
    <row r="85" spans="1:16" s="7" customFormat="1" ht="17.399999999999999" x14ac:dyDescent="0.3">
      <c r="A85" s="163" t="s">
        <v>89</v>
      </c>
      <c r="B85" s="164" t="s">
        <v>171</v>
      </c>
      <c r="C85" s="169">
        <v>67.875</v>
      </c>
      <c r="D85" s="169">
        <v>62.75</v>
      </c>
      <c r="E85" s="169">
        <v>61.125</v>
      </c>
      <c r="F85" s="160">
        <v>1153.6241365376845</v>
      </c>
      <c r="G85" s="160">
        <v>1066.2732247937004</v>
      </c>
      <c r="H85" s="160">
        <v>1825.1608705082785</v>
      </c>
      <c r="I85" s="160">
        <v>398.92307692307691</v>
      </c>
      <c r="J85" s="178">
        <v>0.72571046424359387</v>
      </c>
      <c r="K85" s="178">
        <v>0.84287732712765961</v>
      </c>
      <c r="L85" s="160">
        <v>534.8668579715511</v>
      </c>
      <c r="M85" s="160">
        <v>121.30451522576115</v>
      </c>
      <c r="N85" s="165"/>
      <c r="O85" s="165"/>
      <c r="P85" s="165"/>
    </row>
    <row r="86" spans="1:16" s="2" customFormat="1" ht="17.399999999999999" x14ac:dyDescent="0.3">
      <c r="A86" s="146" t="s">
        <v>97</v>
      </c>
      <c r="B86" s="147" t="s">
        <v>172</v>
      </c>
      <c r="C86" s="169">
        <v>65.928571428571431</v>
      </c>
      <c r="D86" s="169">
        <v>63.857142857142854</v>
      </c>
      <c r="E86" s="169">
        <v>61.928571428571431</v>
      </c>
      <c r="F86" s="160">
        <v>1213.196450559524</v>
      </c>
      <c r="G86" s="160">
        <v>1030.9580771353237</v>
      </c>
      <c r="H86" s="160">
        <v>1908.1008344477825</v>
      </c>
      <c r="I86" s="160">
        <v>434.59217137833099</v>
      </c>
      <c r="J86" s="178">
        <v>0.57761591642584176</v>
      </c>
      <c r="K86" s="178">
        <v>0.75456190439489323</v>
      </c>
      <c r="L86" s="160">
        <v>693.59596357814416</v>
      </c>
      <c r="M86" s="160">
        <v>437.12889166142895</v>
      </c>
      <c r="N86" s="165"/>
      <c r="O86" s="165"/>
      <c r="P86" s="162"/>
    </row>
    <row r="87" spans="1:16" s="2" customFormat="1" ht="17.399999999999999" x14ac:dyDescent="0.3">
      <c r="A87" s="146" t="s">
        <v>87</v>
      </c>
      <c r="B87" s="147" t="s">
        <v>173</v>
      </c>
      <c r="C87" s="169">
        <v>64.272727272727266</v>
      </c>
      <c r="D87" s="169">
        <v>65.36363636363636</v>
      </c>
      <c r="E87" s="169">
        <v>59.545454545454547</v>
      </c>
      <c r="F87" s="160">
        <v>1281.4227669353227</v>
      </c>
      <c r="G87" s="160">
        <v>1062.720207253886</v>
      </c>
      <c r="H87" s="160">
        <v>2637.7608256674894</v>
      </c>
      <c r="I87" s="160">
        <v>662.45701840163565</v>
      </c>
      <c r="J87" s="178">
        <v>0.6146896558842857</v>
      </c>
      <c r="K87" s="178">
        <v>0.69474994438677584</v>
      </c>
      <c r="L87" s="160">
        <v>979.39482894885407</v>
      </c>
      <c r="M87" s="160">
        <v>274.78066431322185</v>
      </c>
      <c r="N87" s="165"/>
      <c r="O87" s="165"/>
      <c r="P87" s="162"/>
    </row>
    <row r="88" spans="1:16" s="2" customFormat="1" ht="17.399999999999999" x14ac:dyDescent="0.3">
      <c r="A88" s="146" t="s">
        <v>91</v>
      </c>
      <c r="B88" s="147" t="s">
        <v>174</v>
      </c>
      <c r="C88" s="169">
        <v>61.9375</v>
      </c>
      <c r="D88" s="169">
        <v>60.9375</v>
      </c>
      <c r="E88" s="169">
        <v>58.25</v>
      </c>
      <c r="F88" s="160">
        <v>1176.7341642421138</v>
      </c>
      <c r="G88" s="160">
        <v>1007.2831512305777</v>
      </c>
      <c r="H88" s="160">
        <v>2267.0095128164717</v>
      </c>
      <c r="I88" s="160">
        <v>639.85162005001871</v>
      </c>
      <c r="J88" s="178">
        <v>0.73171628739826566</v>
      </c>
      <c r="K88" s="178">
        <v>0.88035835524849038</v>
      </c>
      <c r="L88" s="160">
        <v>821.09885170731286</v>
      </c>
      <c r="M88" s="160">
        <v>206.77434858983463</v>
      </c>
      <c r="N88" s="165"/>
      <c r="O88" s="165"/>
      <c r="P88" s="162"/>
    </row>
    <row r="89" spans="1:16" s="2" customFormat="1" ht="17.399999999999999" x14ac:dyDescent="0.3">
      <c r="A89" s="146" t="s">
        <v>84</v>
      </c>
      <c r="B89" s="147" t="s">
        <v>175</v>
      </c>
      <c r="C89" s="169">
        <v>64.095238095238102</v>
      </c>
      <c r="D89" s="169">
        <v>63.571428571428569</v>
      </c>
      <c r="E89" s="169">
        <v>61.238095238095241</v>
      </c>
      <c r="F89" s="160">
        <v>1067.1414038657172</v>
      </c>
      <c r="G89" s="160">
        <v>925</v>
      </c>
      <c r="H89" s="160">
        <v>2394.9727945589116</v>
      </c>
      <c r="I89" s="160">
        <v>656.36714239023854</v>
      </c>
      <c r="J89" s="178">
        <v>0.70402899728997292</v>
      </c>
      <c r="K89" s="178">
        <v>0.86904277507040761</v>
      </c>
      <c r="L89" s="160">
        <v>685.07484377270748</v>
      </c>
      <c r="M89" s="160">
        <v>72.503832857357366</v>
      </c>
      <c r="N89" s="165"/>
      <c r="O89" s="165"/>
      <c r="P89" s="162"/>
    </row>
    <row r="90" spans="1:16" ht="13.8" x14ac:dyDescent="0.25">
      <c r="A90" s="11"/>
      <c r="B90" s="12"/>
      <c r="G90" s="3"/>
      <c r="H90" s="3"/>
      <c r="I90" s="3"/>
      <c r="J90" s="3"/>
      <c r="K90" s="3"/>
      <c r="L90" s="3"/>
      <c r="M90" s="3"/>
      <c r="N90" s="3"/>
      <c r="O90" s="3"/>
      <c r="P90" s="9"/>
    </row>
    <row r="91" spans="1:16" ht="13.8" x14ac:dyDescent="0.25">
      <c r="A91" s="11"/>
      <c r="B91" s="12"/>
      <c r="G91" s="3"/>
      <c r="H91" s="3"/>
      <c r="I91" s="3"/>
      <c r="J91" s="3"/>
      <c r="K91" s="3"/>
      <c r="L91" s="3"/>
      <c r="M91" s="3"/>
      <c r="N91" s="3"/>
      <c r="O91" s="3"/>
      <c r="P91" s="9"/>
    </row>
    <row r="92" spans="1:16" ht="15.75" customHeight="1" x14ac:dyDescent="0.25">
      <c r="C92" s="86"/>
      <c r="D92" s="86"/>
      <c r="E92" s="86"/>
      <c r="F92" s="86"/>
      <c r="G92" s="86"/>
      <c r="H92" s="28"/>
      <c r="I92" s="3"/>
      <c r="J92" s="29"/>
      <c r="K92" s="29"/>
      <c r="L92" s="30"/>
      <c r="M92" s="31"/>
      <c r="N92" s="30"/>
      <c r="O92" s="30"/>
      <c r="P92" s="1"/>
    </row>
    <row r="93" spans="1:16" x14ac:dyDescent="0.25">
      <c r="N93" s="30"/>
      <c r="O93" s="30"/>
      <c r="P93" s="1"/>
    </row>
    <row r="94" spans="1:16" x14ac:dyDescent="0.25">
      <c r="N94" s="30"/>
      <c r="O94" s="30"/>
      <c r="P94" s="1"/>
    </row>
    <row r="95" spans="1:16" x14ac:dyDescent="0.25">
      <c r="N95" s="30"/>
      <c r="O95" s="30"/>
      <c r="P95" s="1"/>
    </row>
    <row r="96" spans="1:16" x14ac:dyDescent="0.25">
      <c r="N96" s="30"/>
      <c r="O96" s="30"/>
      <c r="P96" s="1"/>
    </row>
    <row r="97" spans="3:16" x14ac:dyDescent="0.25">
      <c r="N97" s="30"/>
      <c r="O97" s="30"/>
      <c r="P97" s="1"/>
    </row>
    <row r="98" spans="3:16" x14ac:dyDescent="0.25">
      <c r="N98" s="30"/>
      <c r="O98" s="30"/>
      <c r="P98" s="1"/>
    </row>
    <row r="99" spans="3:16" x14ac:dyDescent="0.25">
      <c r="C99" s="58"/>
      <c r="D99" s="49"/>
      <c r="E99" s="58"/>
      <c r="J99" s="30"/>
      <c r="K99" s="30"/>
      <c r="L99" s="30"/>
      <c r="M99" s="31"/>
      <c r="N99" s="30"/>
      <c r="O99" s="30"/>
      <c r="P99" s="1"/>
    </row>
    <row r="100" spans="3:16" x14ac:dyDescent="0.25">
      <c r="J100" s="30"/>
      <c r="K100" s="30"/>
      <c r="L100" s="30"/>
      <c r="M100" s="31"/>
      <c r="N100" s="30"/>
      <c r="O100" s="30"/>
      <c r="P100" s="1"/>
    </row>
    <row r="101" spans="3:16" x14ac:dyDescent="0.25">
      <c r="C101" s="59"/>
      <c r="D101" s="59"/>
      <c r="E101" s="59"/>
      <c r="J101" s="30"/>
      <c r="K101" s="30"/>
      <c r="L101" s="30"/>
      <c r="M101" s="31"/>
      <c r="N101" s="30"/>
      <c r="O101" s="30"/>
      <c r="P101" s="1"/>
    </row>
    <row r="102" spans="3:16" x14ac:dyDescent="0.25">
      <c r="C102" s="59"/>
      <c r="D102" s="59"/>
      <c r="E102" s="59"/>
      <c r="J102" s="30"/>
      <c r="K102" s="30"/>
      <c r="L102" s="30"/>
      <c r="M102" s="31"/>
      <c r="N102" s="30"/>
      <c r="O102" s="30"/>
    </row>
    <row r="103" spans="3:16" x14ac:dyDescent="0.25">
      <c r="C103" s="59"/>
      <c r="D103" s="59"/>
      <c r="E103" s="59"/>
      <c r="J103" s="30"/>
      <c r="K103" s="30"/>
      <c r="L103" s="30"/>
      <c r="M103" s="31"/>
      <c r="N103" s="30"/>
      <c r="O103" s="30"/>
    </row>
    <row r="104" spans="3:16" x14ac:dyDescent="0.25">
      <c r="C104" s="59"/>
      <c r="D104" s="59"/>
      <c r="E104" s="59"/>
    </row>
    <row r="105" spans="3:16" x14ac:dyDescent="0.25">
      <c r="C105" s="59"/>
      <c r="D105" s="59"/>
      <c r="E105" s="59"/>
    </row>
    <row r="106" spans="3:16" x14ac:dyDescent="0.25">
      <c r="C106" s="59"/>
      <c r="D106" s="59"/>
      <c r="E106" s="59"/>
    </row>
  </sheetData>
  <printOptions horizontalCentered="1" headings="1"/>
  <pageMargins left="0.39370078740157483" right="0.39370078740157483" top="0.39370078740157483" bottom="0.39370078740157483" header="0.51181102362204722" footer="0.51181102362204722"/>
  <pageSetup paperSize="8" scale="58" fitToWidth="2" orientation="portrait" r:id="rId1"/>
  <headerFooter alignWithMargins="0"/>
  <colBreaks count="1" manualBreakCount="1">
    <brk id="10"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zoomScale="50" zoomScaleNormal="50" workbookViewId="0">
      <pane xSplit="2" ySplit="3" topLeftCell="C53" activePane="bottomRight" state="frozen"/>
      <selection pane="topRight"/>
      <selection pane="bottomLeft"/>
      <selection pane="bottomRight" activeCell="P85" sqref="P85"/>
    </sheetView>
  </sheetViews>
  <sheetFormatPr defaultColWidth="13.5546875" defaultRowHeight="15.6" x14ac:dyDescent="0.25"/>
  <cols>
    <col min="1" max="1" width="10.109375" style="15" customWidth="1"/>
    <col min="2" max="2" width="22.109375" style="14" customWidth="1"/>
    <col min="3" max="3" width="17" style="1" customWidth="1"/>
    <col min="4" max="4" width="19.88671875" style="1" customWidth="1"/>
    <col min="5" max="5" width="16.6640625" style="1" customWidth="1"/>
    <col min="6" max="6" width="16.109375" style="1" customWidth="1"/>
    <col min="7" max="7" width="15.33203125" style="1" customWidth="1"/>
    <col min="8" max="8" width="16.5546875" style="1" customWidth="1"/>
    <col min="9" max="9" width="17.33203125" style="1" customWidth="1"/>
    <col min="10" max="10" width="19.33203125" style="1" customWidth="1"/>
    <col min="11" max="11" width="18.109375" style="1" customWidth="1"/>
    <col min="12" max="12" width="14.88671875" style="1" customWidth="1"/>
    <col min="13" max="13" width="14.6640625" style="1" customWidth="1"/>
    <col min="14" max="14" width="14.88671875" style="1" customWidth="1"/>
    <col min="15" max="15" width="20.21875" style="1" customWidth="1"/>
    <col min="16" max="16" width="160.6640625" style="10" customWidth="1"/>
    <col min="17" max="17" width="17" style="1" customWidth="1"/>
    <col min="18" max="16384" width="13.5546875" style="1"/>
  </cols>
  <sheetData>
    <row r="1" spans="1:17" ht="44.25" customHeight="1" x14ac:dyDescent="0.25">
      <c r="A1" s="47" t="s">
        <v>301</v>
      </c>
      <c r="B1" s="47"/>
      <c r="C1" s="47"/>
      <c r="D1" s="47"/>
      <c r="E1" s="47"/>
      <c r="F1" s="47"/>
      <c r="G1" s="47"/>
      <c r="H1" s="47"/>
      <c r="I1" s="47"/>
      <c r="J1" s="47"/>
      <c r="K1" s="47"/>
      <c r="L1" s="47"/>
      <c r="M1" s="47"/>
      <c r="N1" s="47"/>
      <c r="O1" s="47"/>
      <c r="P1" s="47"/>
    </row>
    <row r="2" spans="1:17" s="8" customFormat="1" ht="20.399999999999999" x14ac:dyDescent="0.2">
      <c r="A2" s="16"/>
      <c r="B2" s="17"/>
      <c r="C2" s="18" t="s">
        <v>54</v>
      </c>
      <c r="D2" s="18" t="s">
        <v>55</v>
      </c>
      <c r="E2" s="18" t="s">
        <v>56</v>
      </c>
      <c r="F2" s="18" t="s">
        <v>57</v>
      </c>
      <c r="G2" s="18" t="s">
        <v>58</v>
      </c>
      <c r="H2" s="18" t="s">
        <v>59</v>
      </c>
      <c r="I2" s="18" t="s">
        <v>60</v>
      </c>
      <c r="J2" s="18" t="s">
        <v>61</v>
      </c>
      <c r="K2" s="18" t="s">
        <v>62</v>
      </c>
      <c r="L2" s="18" t="s">
        <v>63</v>
      </c>
      <c r="M2" s="18" t="s">
        <v>64</v>
      </c>
      <c r="N2" s="18" t="s">
        <v>65</v>
      </c>
      <c r="O2" s="18"/>
      <c r="P2" s="18" t="s">
        <v>67</v>
      </c>
    </row>
    <row r="3" spans="1:17" ht="104.4" x14ac:dyDescent="0.3">
      <c r="A3" s="143" t="s">
        <v>68</v>
      </c>
      <c r="B3" s="143" t="s">
        <v>69</v>
      </c>
      <c r="C3" s="144" t="s">
        <v>70</v>
      </c>
      <c r="D3" s="144" t="s">
        <v>71</v>
      </c>
      <c r="E3" s="144" t="s">
        <v>72</v>
      </c>
      <c r="F3" s="144" t="s">
        <v>73</v>
      </c>
      <c r="G3" s="144" t="s">
        <v>74</v>
      </c>
      <c r="H3" s="144" t="s">
        <v>75</v>
      </c>
      <c r="I3" s="144" t="s">
        <v>76</v>
      </c>
      <c r="J3" s="144" t="s">
        <v>77</v>
      </c>
      <c r="K3" s="144" t="s">
        <v>78</v>
      </c>
      <c r="L3" s="144" t="s">
        <v>79</v>
      </c>
      <c r="M3" s="144" t="s">
        <v>80</v>
      </c>
      <c r="N3" s="144" t="s">
        <v>302</v>
      </c>
      <c r="O3" s="144" t="s">
        <v>318</v>
      </c>
      <c r="P3" s="46" t="s">
        <v>83</v>
      </c>
    </row>
    <row r="4" spans="1:17" ht="26.4" x14ac:dyDescent="0.25">
      <c r="A4" s="146" t="s">
        <v>84</v>
      </c>
      <c r="B4" s="147" t="s">
        <v>85</v>
      </c>
      <c r="C4" s="148">
        <v>62</v>
      </c>
      <c r="D4" s="147">
        <v>63</v>
      </c>
      <c r="E4" s="147">
        <v>58</v>
      </c>
      <c r="F4" s="149">
        <v>1061.1667951683371</v>
      </c>
      <c r="G4" s="149">
        <v>1002.1339461588969</v>
      </c>
      <c r="H4" s="149">
        <v>2292.0842970958624</v>
      </c>
      <c r="I4" s="149">
        <v>374.96787458236957</v>
      </c>
      <c r="J4" s="150">
        <v>0.80907054871220607</v>
      </c>
      <c r="K4" s="150">
        <v>0.93487982112912238</v>
      </c>
      <c r="L4" s="149">
        <v>655.74402467232073</v>
      </c>
      <c r="M4" s="149">
        <v>2.6906964790540333</v>
      </c>
      <c r="N4" s="149">
        <v>7782</v>
      </c>
      <c r="O4" s="149">
        <v>12574</v>
      </c>
      <c r="P4" s="33" t="s">
        <v>304</v>
      </c>
    </row>
    <row r="5" spans="1:17" ht="26.4" x14ac:dyDescent="0.25">
      <c r="A5" s="146" t="s">
        <v>84</v>
      </c>
      <c r="B5" s="147" t="s">
        <v>86</v>
      </c>
      <c r="C5" s="147">
        <v>69</v>
      </c>
      <c r="D5" s="147">
        <v>72</v>
      </c>
      <c r="E5" s="147">
        <v>67</v>
      </c>
      <c r="F5" s="149">
        <v>1217.5443094250147</v>
      </c>
      <c r="G5" s="149">
        <v>895.28915145005374</v>
      </c>
      <c r="H5" s="149">
        <v>2558.6840545346768</v>
      </c>
      <c r="I5" s="149">
        <v>816.53823355068164</v>
      </c>
      <c r="J5" s="150">
        <v>0.88511235955056178</v>
      </c>
      <c r="K5" s="150">
        <v>0.93892787815439749</v>
      </c>
      <c r="L5" s="149">
        <v>663.15945465323057</v>
      </c>
      <c r="M5" s="149">
        <v>487.89745109662158</v>
      </c>
      <c r="N5" s="149">
        <v>6748</v>
      </c>
      <c r="O5" s="149">
        <v>11653</v>
      </c>
      <c r="P5" s="33" t="s">
        <v>305</v>
      </c>
    </row>
    <row r="6" spans="1:17" ht="17.399999999999999" x14ac:dyDescent="0.25">
      <c r="A6" s="146" t="s">
        <v>87</v>
      </c>
      <c r="B6" s="147" t="s">
        <v>88</v>
      </c>
      <c r="C6" s="147">
        <v>59</v>
      </c>
      <c r="D6" s="147">
        <v>60</v>
      </c>
      <c r="E6" s="147">
        <v>54</v>
      </c>
      <c r="F6" s="149">
        <v>1138.2787992857488</v>
      </c>
      <c r="G6" s="149">
        <v>887.48375711879362</v>
      </c>
      <c r="H6" s="149">
        <v>2153.2744558660297</v>
      </c>
      <c r="I6" s="149">
        <v>668.91076685488156</v>
      </c>
      <c r="J6" s="150">
        <v>0.83556027938050415</v>
      </c>
      <c r="K6" s="150">
        <v>0.87767779827566739</v>
      </c>
      <c r="L6" s="149">
        <v>794.26668597075434</v>
      </c>
      <c r="M6" s="149">
        <v>254.69805993919212</v>
      </c>
      <c r="N6" s="149">
        <v>41442</v>
      </c>
      <c r="O6" s="149">
        <v>88437</v>
      </c>
      <c r="P6" s="33"/>
    </row>
    <row r="7" spans="1:17" ht="17.399999999999999" x14ac:dyDescent="0.25">
      <c r="A7" s="146" t="s">
        <v>89</v>
      </c>
      <c r="B7" s="147" t="s">
        <v>90</v>
      </c>
      <c r="C7" s="147">
        <v>71</v>
      </c>
      <c r="D7" s="147">
        <v>69</v>
      </c>
      <c r="E7" s="147">
        <v>65</v>
      </c>
      <c r="F7" s="149">
        <v>958.42192009104576</v>
      </c>
      <c r="G7" s="149">
        <v>892.20639879349346</v>
      </c>
      <c r="H7" s="149">
        <v>1695.5249359834168</v>
      </c>
      <c r="I7" s="149">
        <v>197.9839856928017</v>
      </c>
      <c r="J7" s="150">
        <v>0.4404194069250798</v>
      </c>
      <c r="K7" s="150">
        <v>0.72255417469183736</v>
      </c>
      <c r="L7" s="149">
        <v>230.39873186196806</v>
      </c>
      <c r="M7" s="149">
        <v>0.50042677722221185</v>
      </c>
      <c r="N7" s="149">
        <v>49206</v>
      </c>
      <c r="O7" s="149">
        <v>119347</v>
      </c>
      <c r="P7" s="33"/>
    </row>
    <row r="8" spans="1:17" ht="17.399999999999999" x14ac:dyDescent="0.25">
      <c r="A8" s="146" t="s">
        <v>91</v>
      </c>
      <c r="B8" s="147" t="s">
        <v>92</v>
      </c>
      <c r="C8" s="147">
        <v>56</v>
      </c>
      <c r="D8" s="147">
        <v>57</v>
      </c>
      <c r="E8" s="147">
        <v>53</v>
      </c>
      <c r="F8" s="149">
        <v>915.02735775526105</v>
      </c>
      <c r="G8" s="149">
        <v>865.31163987138268</v>
      </c>
      <c r="H8" s="149">
        <v>1388.2307092751364</v>
      </c>
      <c r="I8" s="149">
        <v>230.31956352299298</v>
      </c>
      <c r="J8" s="150">
        <v>0.26188570513846648</v>
      </c>
      <c r="K8" s="150">
        <v>0.58531920258978098</v>
      </c>
      <c r="L8" s="149">
        <v>500</v>
      </c>
      <c r="M8" s="149">
        <v>275.42038191738101</v>
      </c>
      <c r="N8" s="149">
        <v>25660</v>
      </c>
      <c r="O8" s="149">
        <v>27524</v>
      </c>
      <c r="P8" s="33"/>
    </row>
    <row r="9" spans="1:17" ht="17.399999999999999" x14ac:dyDescent="0.25">
      <c r="A9" s="146" t="s">
        <v>91</v>
      </c>
      <c r="B9" s="147" t="s">
        <v>93</v>
      </c>
      <c r="C9" s="147">
        <v>66</v>
      </c>
      <c r="D9" s="147">
        <v>67</v>
      </c>
      <c r="E9" s="147">
        <v>61</v>
      </c>
      <c r="F9" s="149">
        <v>1128.8602194229989</v>
      </c>
      <c r="G9" s="149">
        <v>931.9889016715166</v>
      </c>
      <c r="H9" s="149">
        <v>2045.2559934985777</v>
      </c>
      <c r="I9" s="149">
        <v>582.43600162535552</v>
      </c>
      <c r="J9" s="150">
        <v>0.79229607250755285</v>
      </c>
      <c r="K9" s="150">
        <v>0.84995225753648884</v>
      </c>
      <c r="L9" s="149">
        <v>952.05201137748884</v>
      </c>
      <c r="M9" s="149">
        <v>347.22186103210072</v>
      </c>
      <c r="N9" s="149">
        <v>19688</v>
      </c>
      <c r="O9" s="149">
        <v>38484</v>
      </c>
      <c r="P9" s="33"/>
    </row>
    <row r="10" spans="1:17" ht="17.399999999999999" x14ac:dyDescent="0.25">
      <c r="A10" s="146" t="s">
        <v>89</v>
      </c>
      <c r="B10" s="147" t="s">
        <v>94</v>
      </c>
      <c r="C10" s="147">
        <v>69</v>
      </c>
      <c r="D10" s="147">
        <v>63</v>
      </c>
      <c r="E10" s="147">
        <v>61</v>
      </c>
      <c r="F10" s="149">
        <v>1189</v>
      </c>
      <c r="G10" s="149">
        <v>1183</v>
      </c>
      <c r="H10" s="149">
        <v>1746</v>
      </c>
      <c r="I10" s="149">
        <v>352</v>
      </c>
      <c r="J10" s="150">
        <v>0.63</v>
      </c>
      <c r="K10" s="150">
        <v>0.72</v>
      </c>
      <c r="L10" s="149">
        <v>748</v>
      </c>
      <c r="M10" s="149">
        <v>35</v>
      </c>
      <c r="N10" s="149">
        <v>39650</v>
      </c>
      <c r="O10" s="149">
        <v>91726</v>
      </c>
      <c r="P10" s="33"/>
    </row>
    <row r="11" spans="1:17" ht="17.399999999999999" x14ac:dyDescent="0.25">
      <c r="A11" s="146" t="s">
        <v>84</v>
      </c>
      <c r="B11" s="147" t="s">
        <v>95</v>
      </c>
      <c r="C11" s="147">
        <v>62</v>
      </c>
      <c r="D11" s="147">
        <v>59</v>
      </c>
      <c r="E11" s="147">
        <v>60</v>
      </c>
      <c r="F11" s="149">
        <v>1284.9573466092572</v>
      </c>
      <c r="G11" s="149">
        <v>1129.0646477663231</v>
      </c>
      <c r="H11" s="149">
        <v>2609.1227125941873</v>
      </c>
      <c r="I11" s="149">
        <v>414.69321851453174</v>
      </c>
      <c r="J11" s="150">
        <v>0.66593981683384218</v>
      </c>
      <c r="K11" s="150">
        <v>0.7980490377010282</v>
      </c>
      <c r="L11" s="149">
        <v>1442.1420882669538</v>
      </c>
      <c r="M11" s="149">
        <v>-130.92034445640473</v>
      </c>
      <c r="N11" s="149">
        <v>7432</v>
      </c>
      <c r="O11" s="149">
        <v>13968</v>
      </c>
      <c r="P11" s="33"/>
    </row>
    <row r="12" spans="1:17" ht="17.399999999999999" x14ac:dyDescent="0.25">
      <c r="A12" s="146" t="s">
        <v>89</v>
      </c>
      <c r="B12" s="147" t="s">
        <v>96</v>
      </c>
      <c r="C12" s="147">
        <v>71</v>
      </c>
      <c r="D12" s="147">
        <v>66</v>
      </c>
      <c r="E12" s="147">
        <v>65</v>
      </c>
      <c r="F12" s="149">
        <v>1309.1544232067881</v>
      </c>
      <c r="G12" s="149">
        <v>1302.0988187151329</v>
      </c>
      <c r="H12" s="149">
        <v>1853.0608324988025</v>
      </c>
      <c r="I12" s="149">
        <v>327.12152218400314</v>
      </c>
      <c r="J12" s="150">
        <v>0.75977797931834967</v>
      </c>
      <c r="K12" s="150">
        <v>0.82939267910671466</v>
      </c>
      <c r="L12" s="149">
        <v>533.56264785707026</v>
      </c>
      <c r="M12" s="149">
        <v>93.371820147748352</v>
      </c>
      <c r="N12" s="149">
        <v>68118</v>
      </c>
      <c r="O12" s="149">
        <v>162285</v>
      </c>
      <c r="P12" s="33"/>
    </row>
    <row r="13" spans="1:17" ht="17.399999999999999" x14ac:dyDescent="0.25">
      <c r="A13" s="146" t="s">
        <v>97</v>
      </c>
      <c r="B13" s="147" t="s">
        <v>98</v>
      </c>
      <c r="C13" s="147">
        <v>66</v>
      </c>
      <c r="D13" s="147">
        <v>65</v>
      </c>
      <c r="E13" s="147">
        <v>62</v>
      </c>
      <c r="F13" s="149">
        <v>1029.4457866608097</v>
      </c>
      <c r="G13" s="149">
        <v>925.22586978586048</v>
      </c>
      <c r="H13" s="149">
        <v>1581.2870634746321</v>
      </c>
      <c r="I13" s="149">
        <v>449.13976132952632</v>
      </c>
      <c r="J13" s="150">
        <v>0.58484926565318218</v>
      </c>
      <c r="K13" s="150">
        <v>0.8023010499460308</v>
      </c>
      <c r="L13" s="149">
        <v>762.64733875100671</v>
      </c>
      <c r="M13" s="149">
        <v>481.30040266490948</v>
      </c>
      <c r="N13" s="149">
        <v>68295</v>
      </c>
      <c r="O13" s="149">
        <v>174746</v>
      </c>
      <c r="P13" s="33"/>
    </row>
    <row r="14" spans="1:17" ht="17.399999999999999" x14ac:dyDescent="0.25">
      <c r="A14" s="146" t="s">
        <v>84</v>
      </c>
      <c r="B14" s="147" t="s">
        <v>99</v>
      </c>
      <c r="C14" s="147">
        <v>62</v>
      </c>
      <c r="D14" s="147">
        <v>64</v>
      </c>
      <c r="E14" s="147">
        <v>57</v>
      </c>
      <c r="F14" s="149">
        <v>1143.7173189668831</v>
      </c>
      <c r="G14" s="149">
        <v>739.26812104152009</v>
      </c>
      <c r="H14" s="149">
        <v>2865.3145301853906</v>
      </c>
      <c r="I14" s="149">
        <v>772.93614324195846</v>
      </c>
      <c r="J14" s="150">
        <v>0.71649484536082475</v>
      </c>
      <c r="K14" s="150">
        <v>0.83402160101651845</v>
      </c>
      <c r="L14" s="149">
        <v>516.71684360640154</v>
      </c>
      <c r="M14" s="149">
        <v>118.19331326255711</v>
      </c>
      <c r="N14" s="149">
        <v>6311</v>
      </c>
      <c r="O14" s="149">
        <v>7080</v>
      </c>
      <c r="P14" s="33"/>
      <c r="Q14" s="4"/>
    </row>
    <row r="15" spans="1:17" ht="17.399999999999999" x14ac:dyDescent="0.25">
      <c r="A15" s="146" t="s">
        <v>91</v>
      </c>
      <c r="B15" s="147" t="s">
        <v>100</v>
      </c>
      <c r="C15" s="147">
        <v>66</v>
      </c>
      <c r="D15" s="147">
        <v>66</v>
      </c>
      <c r="E15" s="147">
        <v>63</v>
      </c>
      <c r="F15" s="149">
        <v>1079.2257136989115</v>
      </c>
      <c r="G15" s="149">
        <v>905.71750457682015</v>
      </c>
      <c r="H15" s="149">
        <v>2533.3744095296775</v>
      </c>
      <c r="I15" s="149">
        <v>843.65372766481823</v>
      </c>
      <c r="J15" s="150">
        <v>1.026470588235294</v>
      </c>
      <c r="K15" s="150">
        <v>1.2637499999999999</v>
      </c>
      <c r="L15" s="149">
        <v>1008.3179297597043</v>
      </c>
      <c r="M15" s="149">
        <v>211.50641815567874</v>
      </c>
      <c r="N15" s="149">
        <v>19476</v>
      </c>
      <c r="O15" s="149">
        <v>37437</v>
      </c>
      <c r="P15" s="33"/>
    </row>
    <row r="16" spans="1:17" ht="26.4" x14ac:dyDescent="0.25">
      <c r="A16" s="146" t="s">
        <v>97</v>
      </c>
      <c r="B16" s="147" t="s">
        <v>101</v>
      </c>
      <c r="C16" s="147">
        <v>63</v>
      </c>
      <c r="D16" s="147">
        <v>65</v>
      </c>
      <c r="E16" s="147">
        <v>58</v>
      </c>
      <c r="F16" s="149">
        <v>1096.5396906407036</v>
      </c>
      <c r="G16" s="149">
        <v>1017.4316042995406</v>
      </c>
      <c r="H16" s="149">
        <v>1888.5238693467336</v>
      </c>
      <c r="I16" s="149">
        <v>658.4092336683417</v>
      </c>
      <c r="J16" s="150">
        <v>0.3764522619588499</v>
      </c>
      <c r="K16" s="150">
        <v>0.60830921025808293</v>
      </c>
      <c r="L16" s="149">
        <v>2080.5144079773868</v>
      </c>
      <c r="M16" s="149">
        <v>597.49772298994969</v>
      </c>
      <c r="N16" s="149">
        <v>25472</v>
      </c>
      <c r="O16" s="149">
        <v>58559</v>
      </c>
      <c r="P16" s="33" t="s">
        <v>306</v>
      </c>
    </row>
    <row r="17" spans="1:19" ht="17.399999999999999" x14ac:dyDescent="0.25">
      <c r="A17" s="146" t="s">
        <v>97</v>
      </c>
      <c r="B17" s="147" t="s">
        <v>102</v>
      </c>
      <c r="C17" s="147">
        <v>63</v>
      </c>
      <c r="D17" s="147">
        <v>62</v>
      </c>
      <c r="E17" s="147">
        <v>57</v>
      </c>
      <c r="F17" s="149">
        <v>1074</v>
      </c>
      <c r="G17" s="149">
        <v>1020</v>
      </c>
      <c r="H17" s="149">
        <v>1407</v>
      </c>
      <c r="I17" s="149">
        <v>492</v>
      </c>
      <c r="J17" s="150">
        <v>0.4</v>
      </c>
      <c r="K17" s="150">
        <v>0.56000000000000005</v>
      </c>
      <c r="L17" s="149">
        <v>438</v>
      </c>
      <c r="M17" s="149">
        <v>946</v>
      </c>
      <c r="N17" s="149">
        <v>86983</v>
      </c>
      <c r="O17" s="149">
        <v>222236</v>
      </c>
      <c r="P17" s="33" t="s">
        <v>307</v>
      </c>
    </row>
    <row r="18" spans="1:19" ht="17.399999999999999" x14ac:dyDescent="0.25">
      <c r="A18" s="146" t="s">
        <v>84</v>
      </c>
      <c r="B18" s="147" t="s">
        <v>103</v>
      </c>
      <c r="C18" s="147">
        <v>66</v>
      </c>
      <c r="D18" s="147">
        <v>67</v>
      </c>
      <c r="E18" s="147">
        <v>59</v>
      </c>
      <c r="F18" s="149">
        <v>826.88069822931061</v>
      </c>
      <c r="G18" s="149">
        <v>780.84704608722552</v>
      </c>
      <c r="H18" s="149">
        <v>2206.3292728871029</v>
      </c>
      <c r="I18" s="149">
        <v>897.40047720708276</v>
      </c>
      <c r="J18" s="150">
        <v>0.47366355726636966</v>
      </c>
      <c r="K18" s="150">
        <v>0.47366355726636966</v>
      </c>
      <c r="L18" s="149">
        <v>1692.7037548662565</v>
      </c>
      <c r="M18" s="149">
        <v>-87.404621373854141</v>
      </c>
      <c r="N18" s="149">
        <v>7963</v>
      </c>
      <c r="O18" s="149">
        <v>12739</v>
      </c>
      <c r="P18" s="33"/>
    </row>
    <row r="19" spans="1:19" ht="17.399999999999999" x14ac:dyDescent="0.25">
      <c r="A19" s="146" t="s">
        <v>91</v>
      </c>
      <c r="B19" s="147" t="s">
        <v>104</v>
      </c>
      <c r="C19" s="147">
        <v>63</v>
      </c>
      <c r="D19" s="147">
        <v>63</v>
      </c>
      <c r="E19" s="147">
        <v>62</v>
      </c>
      <c r="F19" s="149">
        <v>1068.9054906796257</v>
      </c>
      <c r="G19" s="149">
        <v>932.3626115547205</v>
      </c>
      <c r="H19" s="149">
        <v>2208.8739158483263</v>
      </c>
      <c r="I19" s="149">
        <v>594.36599526915631</v>
      </c>
      <c r="J19" s="150">
        <v>0.81799298974425549</v>
      </c>
      <c r="K19" s="150">
        <v>0.85644306707987605</v>
      </c>
      <c r="L19" s="149">
        <v>689.91470145509288</v>
      </c>
      <c r="M19" s="149">
        <v>69.865744391083084</v>
      </c>
      <c r="N19" s="149">
        <v>13787</v>
      </c>
      <c r="O19" s="149">
        <v>21030</v>
      </c>
      <c r="P19" s="33"/>
    </row>
    <row r="20" spans="1:19" ht="17.399999999999999" x14ac:dyDescent="0.25">
      <c r="A20" s="146" t="s">
        <v>91</v>
      </c>
      <c r="B20" s="147" t="s">
        <v>105</v>
      </c>
      <c r="C20" s="147">
        <v>69</v>
      </c>
      <c r="D20" s="147">
        <v>68</v>
      </c>
      <c r="E20" s="147">
        <v>65</v>
      </c>
      <c r="F20" s="149">
        <v>1236.9374030005174</v>
      </c>
      <c r="G20" s="149">
        <v>778.04459691252146</v>
      </c>
      <c r="H20" s="149">
        <v>3232.2814278323849</v>
      </c>
      <c r="I20" s="149">
        <v>821.41748577340923</v>
      </c>
      <c r="J20" s="150">
        <v>0.48409893992932862</v>
      </c>
      <c r="K20" s="150">
        <v>0.58607247275626828</v>
      </c>
      <c r="L20" s="149">
        <v>836.83393688566991</v>
      </c>
      <c r="M20" s="149">
        <v>-34.754371443352099</v>
      </c>
      <c r="N20" s="149">
        <v>9665</v>
      </c>
      <c r="O20" s="149">
        <v>17171</v>
      </c>
      <c r="P20" s="33"/>
      <c r="Q20" s="5"/>
      <c r="R20" s="5"/>
      <c r="S20" s="5"/>
    </row>
    <row r="21" spans="1:19" ht="17.399999999999999" x14ac:dyDescent="0.25">
      <c r="A21" s="146" t="s">
        <v>89</v>
      </c>
      <c r="B21" s="147" t="s">
        <v>106</v>
      </c>
      <c r="C21" s="147">
        <v>69</v>
      </c>
      <c r="D21" s="147">
        <v>68</v>
      </c>
      <c r="E21" s="147">
        <v>62</v>
      </c>
      <c r="F21" s="149">
        <v>1048.1791597199067</v>
      </c>
      <c r="G21" s="149">
        <v>891.62150471467612</v>
      </c>
      <c r="H21" s="149">
        <v>1694.3874958319441</v>
      </c>
      <c r="I21" s="149">
        <v>268.03986328776261</v>
      </c>
      <c r="J21" s="150">
        <v>0.55916588633061892</v>
      </c>
      <c r="K21" s="150">
        <v>0.66381779583842981</v>
      </c>
      <c r="L21" s="149">
        <v>421.95483764628318</v>
      </c>
      <c r="M21" s="149">
        <v>22.733542113070811</v>
      </c>
      <c r="N21" s="149">
        <v>59980</v>
      </c>
      <c r="O21" s="149">
        <v>133816</v>
      </c>
      <c r="P21" s="33"/>
    </row>
    <row r="22" spans="1:19" ht="17.399999999999999" x14ac:dyDescent="0.25">
      <c r="A22" s="146" t="s">
        <v>91</v>
      </c>
      <c r="B22" s="147" t="s">
        <v>107</v>
      </c>
      <c r="C22" s="147">
        <v>61</v>
      </c>
      <c r="D22" s="147">
        <v>59</v>
      </c>
      <c r="E22" s="147">
        <v>53</v>
      </c>
      <c r="F22" s="149">
        <v>1000.8711749972775</v>
      </c>
      <c r="G22" s="149">
        <v>957.06102566415586</v>
      </c>
      <c r="H22" s="149">
        <v>1867.0006170822896</v>
      </c>
      <c r="I22" s="149">
        <v>412.42876329449342</v>
      </c>
      <c r="J22" s="150">
        <v>0.82346891070593731</v>
      </c>
      <c r="K22" s="150">
        <v>0.63513236899563319</v>
      </c>
      <c r="L22" s="149">
        <v>557.44310138299033</v>
      </c>
      <c r="M22" s="149">
        <v>214.50019964427034</v>
      </c>
      <c r="N22" s="149">
        <v>27549</v>
      </c>
      <c r="O22" s="149">
        <v>41361</v>
      </c>
      <c r="P22" s="33"/>
    </row>
    <row r="23" spans="1:19" ht="17.399999999999999" x14ac:dyDescent="0.25">
      <c r="A23" s="146" t="s">
        <v>97</v>
      </c>
      <c r="B23" s="147" t="s">
        <v>108</v>
      </c>
      <c r="C23" s="147">
        <v>62</v>
      </c>
      <c r="D23" s="147">
        <v>61</v>
      </c>
      <c r="E23" s="147">
        <v>58</v>
      </c>
      <c r="F23" s="149">
        <v>976.09995570648164</v>
      </c>
      <c r="G23" s="149">
        <v>921.27766599597589</v>
      </c>
      <c r="H23" s="149">
        <v>1773.9923224568138</v>
      </c>
      <c r="I23" s="149">
        <v>363.96353166986563</v>
      </c>
      <c r="J23" s="150">
        <v>0.43</v>
      </c>
      <c r="K23" s="150">
        <v>0.51</v>
      </c>
      <c r="L23" s="149">
        <v>367.56238003838774</v>
      </c>
      <c r="M23" s="149">
        <v>124.23687804517935</v>
      </c>
      <c r="N23" s="149">
        <v>54184</v>
      </c>
      <c r="O23" s="149">
        <v>121587</v>
      </c>
      <c r="P23" s="33"/>
    </row>
    <row r="24" spans="1:19" ht="17.399999999999999" x14ac:dyDescent="0.25">
      <c r="A24" s="146" t="s">
        <v>84</v>
      </c>
      <c r="B24" s="147" t="s">
        <v>109</v>
      </c>
      <c r="C24" s="147">
        <v>67</v>
      </c>
      <c r="D24" s="147">
        <v>64</v>
      </c>
      <c r="E24" s="147">
        <v>63</v>
      </c>
      <c r="F24" s="149">
        <v>1062.4244256348247</v>
      </c>
      <c r="G24" s="149">
        <v>917.83983383337181</v>
      </c>
      <c r="H24" s="149">
        <v>2539.1475211608222</v>
      </c>
      <c r="I24" s="149">
        <v>676.54171704957673</v>
      </c>
      <c r="J24" s="150">
        <v>0.64256011599763829</v>
      </c>
      <c r="K24" s="150">
        <v>0.82207752196965345</v>
      </c>
      <c r="L24" s="149">
        <v>1085.3414413053331</v>
      </c>
      <c r="M24" s="149">
        <v>14.714911618069353</v>
      </c>
      <c r="N24" s="149">
        <v>6616</v>
      </c>
      <c r="O24" s="149">
        <v>11665</v>
      </c>
      <c r="P24" s="33"/>
    </row>
    <row r="25" spans="1:19" ht="17.399999999999999" x14ac:dyDescent="0.25">
      <c r="A25" s="146" t="s">
        <v>89</v>
      </c>
      <c r="B25" s="149" t="s">
        <v>110</v>
      </c>
      <c r="C25" s="147">
        <v>68</v>
      </c>
      <c r="D25" s="147">
        <v>62</v>
      </c>
      <c r="E25" s="147">
        <v>59</v>
      </c>
      <c r="F25" s="149">
        <v>959.76224721437609</v>
      </c>
      <c r="G25" s="149">
        <v>927.19007204003447</v>
      </c>
      <c r="H25" s="149">
        <v>1449.0579503353149</v>
      </c>
      <c r="I25" s="149">
        <v>468.97975023827269</v>
      </c>
      <c r="J25" s="150">
        <v>1.0560739945495086</v>
      </c>
      <c r="K25" s="150">
        <v>1.0462849352419905</v>
      </c>
      <c r="L25" s="149">
        <v>269.76994125496043</v>
      </c>
      <c r="M25" s="149">
        <v>81.037541251494602</v>
      </c>
      <c r="N25" s="149">
        <v>57707</v>
      </c>
      <c r="O25" s="149">
        <v>129576</v>
      </c>
      <c r="P25" s="33"/>
    </row>
    <row r="26" spans="1:19" ht="17.399999999999999" x14ac:dyDescent="0.25">
      <c r="A26" s="146" t="s">
        <v>91</v>
      </c>
      <c r="B26" s="147" t="s">
        <v>111</v>
      </c>
      <c r="C26" s="147">
        <v>56</v>
      </c>
      <c r="D26" s="147">
        <v>58</v>
      </c>
      <c r="E26" s="147">
        <v>53</v>
      </c>
      <c r="F26" s="149">
        <v>1192.4976785981728</v>
      </c>
      <c r="G26" s="149">
        <v>671.32920932878267</v>
      </c>
      <c r="H26" s="149">
        <v>2223.6782986371127</v>
      </c>
      <c r="I26" s="149">
        <v>660.54186011681895</v>
      </c>
      <c r="J26" s="150">
        <v>0.65262068959554509</v>
      </c>
      <c r="K26" s="150">
        <v>0.78088660442428737</v>
      </c>
      <c r="L26" s="149">
        <v>956.49243672307921</v>
      </c>
      <c r="M26" s="149">
        <v>365.17365583345816</v>
      </c>
      <c r="N26" s="149">
        <v>13354</v>
      </c>
      <c r="O26" s="149">
        <v>20525</v>
      </c>
      <c r="P26" s="33"/>
    </row>
    <row r="27" spans="1:19" ht="17.399999999999999" x14ac:dyDescent="0.25">
      <c r="A27" s="146" t="s">
        <v>84</v>
      </c>
      <c r="B27" s="147" t="s">
        <v>112</v>
      </c>
      <c r="C27" s="147">
        <v>68</v>
      </c>
      <c r="D27" s="147">
        <v>67</v>
      </c>
      <c r="E27" s="147">
        <v>66</v>
      </c>
      <c r="F27" s="149">
        <v>897.41254731047138</v>
      </c>
      <c r="G27" s="149">
        <v>808.99713974393899</v>
      </c>
      <c r="H27" s="149">
        <v>2066.5213900676681</v>
      </c>
      <c r="I27" s="149">
        <v>850.90033260695031</v>
      </c>
      <c r="J27" s="150">
        <v>0.53751516378057373</v>
      </c>
      <c r="K27" s="150">
        <v>0.70096332237383285</v>
      </c>
      <c r="L27" s="149">
        <v>558.64904232136712</v>
      </c>
      <c r="M27" s="149">
        <v>664.07489390985199</v>
      </c>
      <c r="N27" s="149">
        <v>8719</v>
      </c>
      <c r="O27" s="149">
        <v>17077</v>
      </c>
      <c r="P27" s="33"/>
    </row>
    <row r="28" spans="1:19" ht="17.399999999999999" x14ac:dyDescent="0.25">
      <c r="A28" s="146" t="s">
        <v>87</v>
      </c>
      <c r="B28" s="147" t="s">
        <v>113</v>
      </c>
      <c r="C28" s="147">
        <v>61</v>
      </c>
      <c r="D28" s="147">
        <v>59</v>
      </c>
      <c r="E28" s="147">
        <v>53</v>
      </c>
      <c r="F28" s="149">
        <v>1046.1187026671057</v>
      </c>
      <c r="G28" s="149">
        <v>886.50119007140427</v>
      </c>
      <c r="H28" s="149">
        <v>1989.7308198880473</v>
      </c>
      <c r="I28" s="149">
        <v>505.72110635495557</v>
      </c>
      <c r="J28" s="150">
        <v>0.76579099082235669</v>
      </c>
      <c r="K28" s="150">
        <v>1.3512736609150469</v>
      </c>
      <c r="L28" s="149">
        <v>596.95011524530787</v>
      </c>
      <c r="M28" s="149">
        <v>254.7925996048732</v>
      </c>
      <c r="N28" s="149">
        <v>48592</v>
      </c>
      <c r="O28" s="149">
        <v>96741</v>
      </c>
      <c r="P28" s="33"/>
    </row>
    <row r="29" spans="1:19" ht="34.799999999999997" x14ac:dyDescent="0.25">
      <c r="A29" s="146" t="s">
        <v>97</v>
      </c>
      <c r="B29" s="147" t="s">
        <v>114</v>
      </c>
      <c r="C29" s="147">
        <v>65</v>
      </c>
      <c r="D29" s="147">
        <v>67</v>
      </c>
      <c r="E29" s="147">
        <v>60</v>
      </c>
      <c r="F29" s="149">
        <v>1094.3018159048215</v>
      </c>
      <c r="G29" s="149">
        <v>728.74197662506015</v>
      </c>
      <c r="H29" s="149">
        <v>1790.26567671527</v>
      </c>
      <c r="I29" s="149">
        <v>392.59325521066285</v>
      </c>
      <c r="J29" s="150">
        <v>0.10036275695284159</v>
      </c>
      <c r="K29" s="150">
        <v>0.15374407582938387</v>
      </c>
      <c r="L29" s="149">
        <v>758.11789963324088</v>
      </c>
      <c r="M29" s="149">
        <v>221.02935861883893</v>
      </c>
      <c r="N29" s="149">
        <v>55895</v>
      </c>
      <c r="O29" s="149">
        <v>130751</v>
      </c>
      <c r="P29" s="33"/>
    </row>
    <row r="30" spans="1:19" ht="17.399999999999999" x14ac:dyDescent="0.25">
      <c r="A30" s="146" t="s">
        <v>87</v>
      </c>
      <c r="B30" s="147" t="s">
        <v>115</v>
      </c>
      <c r="C30" s="147">
        <v>58</v>
      </c>
      <c r="D30" s="147">
        <v>60</v>
      </c>
      <c r="E30" s="147">
        <v>54</v>
      </c>
      <c r="F30" s="149">
        <v>1080.2559095059348</v>
      </c>
      <c r="G30" s="149">
        <v>912.71741388169187</v>
      </c>
      <c r="H30" s="149">
        <v>1850.399857968956</v>
      </c>
      <c r="I30" s="149">
        <v>497.79227959825505</v>
      </c>
      <c r="J30" s="150">
        <v>0.48026488520668631</v>
      </c>
      <c r="K30" s="150">
        <v>0.65609486006302842</v>
      </c>
      <c r="L30" s="149">
        <v>559.28781576544588</v>
      </c>
      <c r="M30" s="149">
        <v>410.71949883331627</v>
      </c>
      <c r="N30" s="149">
        <v>98570</v>
      </c>
      <c r="O30" s="149">
        <v>205929</v>
      </c>
      <c r="P30" s="33" t="s">
        <v>308</v>
      </c>
    </row>
    <row r="31" spans="1:19" ht="34.799999999999997" x14ac:dyDescent="0.25">
      <c r="A31" s="146" t="s">
        <v>87</v>
      </c>
      <c r="B31" s="147" t="s">
        <v>116</v>
      </c>
      <c r="C31" s="147">
        <v>65</v>
      </c>
      <c r="D31" s="147">
        <v>64</v>
      </c>
      <c r="E31" s="147">
        <v>60</v>
      </c>
      <c r="F31" s="149">
        <v>1348.549745608497</v>
      </c>
      <c r="G31" s="149">
        <v>957.30303172959236</v>
      </c>
      <c r="H31" s="149">
        <v>2627.6954358079252</v>
      </c>
      <c r="I31" s="149">
        <v>688.48434656664313</v>
      </c>
      <c r="J31" s="150">
        <v>0.67615860804923211</v>
      </c>
      <c r="K31" s="150">
        <v>0.81286558724341884</v>
      </c>
      <c r="L31" s="149">
        <v>555.4970475730679</v>
      </c>
      <c r="M31" s="149">
        <v>348.93675492999591</v>
      </c>
      <c r="N31" s="149">
        <v>26927</v>
      </c>
      <c r="O31" s="149">
        <v>59202</v>
      </c>
      <c r="P31" s="33"/>
    </row>
    <row r="32" spans="1:19" ht="17.399999999999999" x14ac:dyDescent="0.25">
      <c r="A32" s="146" t="s">
        <v>84</v>
      </c>
      <c r="B32" s="147" t="s">
        <v>117</v>
      </c>
      <c r="C32" s="147">
        <v>59</v>
      </c>
      <c r="D32" s="147">
        <v>59</v>
      </c>
      <c r="E32" s="147">
        <v>56</v>
      </c>
      <c r="F32" s="149">
        <v>930.5135951661631</v>
      </c>
      <c r="G32" s="149">
        <v>847.76774823127596</v>
      </c>
      <c r="H32" s="149">
        <v>2323.0614300100706</v>
      </c>
      <c r="I32" s="149">
        <v>426.18328298086607</v>
      </c>
      <c r="J32" s="150">
        <v>0.67640511964385086</v>
      </c>
      <c r="K32" s="150">
        <v>0.79784460281592218</v>
      </c>
      <c r="L32" s="149">
        <v>561.2286002014099</v>
      </c>
      <c r="M32" s="149">
        <v>-433.04048338368591</v>
      </c>
      <c r="N32" s="149">
        <v>9930</v>
      </c>
      <c r="O32" s="149">
        <v>14235</v>
      </c>
      <c r="P32" s="33"/>
    </row>
    <row r="33" spans="1:16" ht="17.399999999999999" x14ac:dyDescent="0.25">
      <c r="A33" s="146" t="s">
        <v>84</v>
      </c>
      <c r="B33" s="147" t="s">
        <v>118</v>
      </c>
      <c r="C33" s="147">
        <v>65</v>
      </c>
      <c r="D33" s="147">
        <v>67</v>
      </c>
      <c r="E33" s="147">
        <v>63</v>
      </c>
      <c r="F33" s="149">
        <v>858.73080032336293</v>
      </c>
      <c r="G33" s="149">
        <v>571.53816647487531</v>
      </c>
      <c r="H33" s="149">
        <v>2268.7954729183507</v>
      </c>
      <c r="I33" s="149">
        <v>721.09943411479389</v>
      </c>
      <c r="J33" s="150">
        <v>0.75238383809135767</v>
      </c>
      <c r="K33" s="150">
        <v>0.84999180349265191</v>
      </c>
      <c r="L33" s="149">
        <v>466.65319320937755</v>
      </c>
      <c r="M33" s="149">
        <v>360.40642683912716</v>
      </c>
      <c r="N33" s="149">
        <v>4948</v>
      </c>
      <c r="O33" s="149">
        <v>6235</v>
      </c>
      <c r="P33" s="33"/>
    </row>
    <row r="34" spans="1:16" ht="17.399999999999999" x14ac:dyDescent="0.25">
      <c r="A34" s="146" t="s">
        <v>89</v>
      </c>
      <c r="B34" s="147" t="s">
        <v>119</v>
      </c>
      <c r="C34" s="147">
        <v>66</v>
      </c>
      <c r="D34" s="147">
        <v>66</v>
      </c>
      <c r="E34" s="147">
        <v>61</v>
      </c>
      <c r="F34" s="149">
        <v>1448.0023423567302</v>
      </c>
      <c r="G34" s="149">
        <v>1038.7885380585692</v>
      </c>
      <c r="H34" s="149">
        <v>2059.8898027629161</v>
      </c>
      <c r="I34" s="149">
        <v>537.83704650110462</v>
      </c>
      <c r="J34" s="150">
        <v>0.73</v>
      </c>
      <c r="K34" s="150">
        <v>0.86</v>
      </c>
      <c r="L34" s="149">
        <v>539.59381404881685</v>
      </c>
      <c r="M34" s="149">
        <v>123.4939977108787</v>
      </c>
      <c r="N34" s="149">
        <v>37569</v>
      </c>
      <c r="O34" s="149">
        <v>84820</v>
      </c>
      <c r="P34" s="33"/>
    </row>
    <row r="35" spans="1:16" ht="17.399999999999999" x14ac:dyDescent="0.25">
      <c r="A35" s="146" t="s">
        <v>87</v>
      </c>
      <c r="B35" s="147" t="s">
        <v>120</v>
      </c>
      <c r="C35" s="147">
        <v>72</v>
      </c>
      <c r="D35" s="147">
        <v>72</v>
      </c>
      <c r="E35" s="147">
        <v>65</v>
      </c>
      <c r="F35" s="149">
        <v>1052.0802302572406</v>
      </c>
      <c r="G35" s="149">
        <v>944.73052188968586</v>
      </c>
      <c r="H35" s="149">
        <v>2204.508904479223</v>
      </c>
      <c r="I35" s="149">
        <v>709.6498470948012</v>
      </c>
      <c r="J35" s="150">
        <v>0.59979703670239026</v>
      </c>
      <c r="K35" s="150">
        <v>0.66343620763441546</v>
      </c>
      <c r="L35" s="149">
        <v>944.76893326137792</v>
      </c>
      <c r="M35" s="149">
        <v>324.32874617737025</v>
      </c>
      <c r="N35" s="149">
        <v>11118</v>
      </c>
      <c r="O35" s="149">
        <v>19098</v>
      </c>
      <c r="P35" s="33"/>
    </row>
    <row r="36" spans="1:16" ht="26.4" x14ac:dyDescent="0.25">
      <c r="A36" s="146" t="s">
        <v>97</v>
      </c>
      <c r="B36" s="147" t="s">
        <v>121</v>
      </c>
      <c r="C36" s="147">
        <v>66</v>
      </c>
      <c r="D36" s="147">
        <v>66</v>
      </c>
      <c r="E36" s="147">
        <v>62</v>
      </c>
      <c r="F36" s="149">
        <v>1120.8725214396536</v>
      </c>
      <c r="G36" s="149">
        <v>925.68724303226657</v>
      </c>
      <c r="H36" s="149">
        <v>1871.7201166180757</v>
      </c>
      <c r="I36" s="149">
        <v>759.22800197773347</v>
      </c>
      <c r="J36" s="150">
        <v>0.450110065698759</v>
      </c>
      <c r="K36" s="150">
        <v>0.5487574399374503</v>
      </c>
      <c r="L36" s="149">
        <v>1028.9328764087088</v>
      </c>
      <c r="M36" s="149">
        <v>559.46106577353385</v>
      </c>
      <c r="N36" s="149">
        <v>58653</v>
      </c>
      <c r="O36" s="149">
        <v>153729</v>
      </c>
      <c r="P36" s="33" t="s">
        <v>309</v>
      </c>
    </row>
    <row r="37" spans="1:16" ht="17.399999999999999" x14ac:dyDescent="0.25">
      <c r="A37" s="146" t="s">
        <v>84</v>
      </c>
      <c r="B37" s="147" t="s">
        <v>122</v>
      </c>
      <c r="C37" s="147">
        <v>64</v>
      </c>
      <c r="D37" s="147">
        <v>63</v>
      </c>
      <c r="E37" s="147">
        <v>63</v>
      </c>
      <c r="F37" s="149">
        <v>998.03741986131104</v>
      </c>
      <c r="G37" s="149">
        <v>946.53397129186601</v>
      </c>
      <c r="H37" s="149">
        <v>2764.5546251471933</v>
      </c>
      <c r="I37" s="149">
        <v>712.00745780452701</v>
      </c>
      <c r="J37" s="150">
        <v>0.86517039053130185</v>
      </c>
      <c r="K37" s="150">
        <v>0.91905784699225701</v>
      </c>
      <c r="L37" s="149">
        <v>977.15530550830829</v>
      </c>
      <c r="M37" s="149">
        <v>158.84286275022896</v>
      </c>
      <c r="N37" s="149">
        <v>7643</v>
      </c>
      <c r="O37" s="149">
        <v>15367</v>
      </c>
      <c r="P37" s="33"/>
    </row>
    <row r="38" spans="1:16" ht="17.399999999999999" x14ac:dyDescent="0.25">
      <c r="A38" s="146" t="s">
        <v>89</v>
      </c>
      <c r="B38" s="147" t="s">
        <v>123</v>
      </c>
      <c r="C38" s="147">
        <v>71</v>
      </c>
      <c r="D38" s="147">
        <v>69</v>
      </c>
      <c r="E38" s="147">
        <v>63</v>
      </c>
      <c r="F38" s="149">
        <v>1042.8677800234018</v>
      </c>
      <c r="G38" s="149">
        <v>1024.820911314242</v>
      </c>
      <c r="H38" s="149">
        <v>1839.1025118908324</v>
      </c>
      <c r="I38" s="149">
        <v>87.893385202182145</v>
      </c>
      <c r="J38" s="150">
        <v>0.93914527136821579</v>
      </c>
      <c r="K38" s="150">
        <v>0.95658474379782055</v>
      </c>
      <c r="L38" s="149">
        <v>526.34218244259728</v>
      </c>
      <c r="M38" s="149">
        <v>74.06675581625062</v>
      </c>
      <c r="N38" s="149">
        <v>65807</v>
      </c>
      <c r="O38" s="149">
        <v>139978</v>
      </c>
      <c r="P38" s="33"/>
    </row>
    <row r="39" spans="1:16" ht="17.399999999999999" x14ac:dyDescent="0.25">
      <c r="A39" s="146" t="s">
        <v>97</v>
      </c>
      <c r="B39" s="147" t="s">
        <v>124</v>
      </c>
      <c r="C39" s="147">
        <v>70</v>
      </c>
      <c r="D39" s="147">
        <v>67</v>
      </c>
      <c r="E39" s="147">
        <v>63</v>
      </c>
      <c r="F39" s="149">
        <v>994.26418394980738</v>
      </c>
      <c r="G39" s="149">
        <v>844.32484240793303</v>
      </c>
      <c r="H39" s="149">
        <v>1559.3682192057324</v>
      </c>
      <c r="I39" s="149">
        <v>240.90427410808903</v>
      </c>
      <c r="J39" s="150">
        <v>0.78091842059488603</v>
      </c>
      <c r="K39" s="150">
        <v>0.87359494179044561</v>
      </c>
      <c r="L39" s="149">
        <v>472.00215303359067</v>
      </c>
      <c r="M39" s="149">
        <v>52.525205631528593</v>
      </c>
      <c r="N39" s="149">
        <v>59451</v>
      </c>
      <c r="O39" s="149">
        <v>152388</v>
      </c>
      <c r="P39" s="33"/>
    </row>
    <row r="40" spans="1:16" ht="17.399999999999999" x14ac:dyDescent="0.25">
      <c r="A40" s="146" t="s">
        <v>87</v>
      </c>
      <c r="B40" s="147" t="s">
        <v>125</v>
      </c>
      <c r="C40" s="147">
        <v>65</v>
      </c>
      <c r="D40" s="147">
        <v>64</v>
      </c>
      <c r="E40" s="147">
        <v>59</v>
      </c>
      <c r="F40" s="149">
        <v>1227.4699213327162</v>
      </c>
      <c r="G40" s="149">
        <v>941.94409190015949</v>
      </c>
      <c r="H40" s="149">
        <v>2171.2748727440999</v>
      </c>
      <c r="I40" s="149">
        <v>517.55552984729297</v>
      </c>
      <c r="J40" s="150">
        <v>0.95250310945273631</v>
      </c>
      <c r="K40" s="150">
        <v>0.96758448724070245</v>
      </c>
      <c r="L40" s="149">
        <v>934.05830633965752</v>
      </c>
      <c r="M40" s="149">
        <v>147.53007866728368</v>
      </c>
      <c r="N40" s="149">
        <v>34576</v>
      </c>
      <c r="O40" s="149">
        <v>72075</v>
      </c>
      <c r="P40" s="33"/>
    </row>
    <row r="41" spans="1:16" ht="17.399999999999999" x14ac:dyDescent="0.25">
      <c r="A41" s="146" t="s">
        <v>84</v>
      </c>
      <c r="B41" s="147" t="s">
        <v>126</v>
      </c>
      <c r="C41" s="147">
        <v>70</v>
      </c>
      <c r="D41" s="147">
        <v>71</v>
      </c>
      <c r="E41" s="147">
        <v>68</v>
      </c>
      <c r="F41" s="149">
        <v>795.46369614816808</v>
      </c>
      <c r="G41" s="149">
        <v>535.23587652882941</v>
      </c>
      <c r="H41" s="149">
        <v>2327.6070326130721</v>
      </c>
      <c r="I41" s="149">
        <v>773.0505972352704</v>
      </c>
      <c r="J41" s="150">
        <v>0.54832957228522849</v>
      </c>
      <c r="K41" s="150">
        <v>0.72581239115644181</v>
      </c>
      <c r="L41" s="149">
        <v>766.9947658032479</v>
      </c>
      <c r="M41" s="149">
        <v>44.108307609716817</v>
      </c>
      <c r="N41" s="149">
        <v>7451</v>
      </c>
      <c r="O41" s="149">
        <v>8095</v>
      </c>
      <c r="P41" s="33"/>
    </row>
    <row r="42" spans="1:16" ht="17.399999999999999" x14ac:dyDescent="0.25">
      <c r="A42" s="146" t="s">
        <v>91</v>
      </c>
      <c r="B42" s="147" t="s">
        <v>127</v>
      </c>
      <c r="C42" s="147">
        <v>58</v>
      </c>
      <c r="D42" s="147">
        <v>57</v>
      </c>
      <c r="E42" s="147">
        <v>54</v>
      </c>
      <c r="F42" s="149">
        <v>1195.406566594176</v>
      </c>
      <c r="G42" s="149">
        <v>1176.7467051814408</v>
      </c>
      <c r="H42" s="149">
        <v>1923.3726197422161</v>
      </c>
      <c r="I42" s="149">
        <v>807.07447090648691</v>
      </c>
      <c r="J42" s="150">
        <v>0.20211423141537979</v>
      </c>
      <c r="K42" s="150">
        <v>0.55414736417409349</v>
      </c>
      <c r="L42" s="149">
        <v>1056.6008327587122</v>
      </c>
      <c r="M42" s="149">
        <v>476.68318039569317</v>
      </c>
      <c r="N42" s="149">
        <v>18853</v>
      </c>
      <c r="O42" s="149">
        <v>39989</v>
      </c>
      <c r="P42" s="33"/>
    </row>
    <row r="43" spans="1:16" ht="17.399999999999999" x14ac:dyDescent="0.25">
      <c r="A43" s="146" t="s">
        <v>97</v>
      </c>
      <c r="B43" s="147" t="s">
        <v>128</v>
      </c>
      <c r="C43" s="147">
        <v>68</v>
      </c>
      <c r="D43" s="147">
        <v>64</v>
      </c>
      <c r="E43" s="147">
        <v>62</v>
      </c>
      <c r="F43" s="149">
        <v>1233.8770908588915</v>
      </c>
      <c r="G43" s="149">
        <v>1193.2976827094474</v>
      </c>
      <c r="H43" s="149">
        <v>1568.2764650392287</v>
      </c>
      <c r="I43" s="149">
        <v>474.54156408899524</v>
      </c>
      <c r="J43" s="150">
        <v>0.70596232278112259</v>
      </c>
      <c r="K43" s="150">
        <v>0.7163023679417122</v>
      </c>
      <c r="L43" s="149">
        <v>636.01224029634398</v>
      </c>
      <c r="M43" s="149">
        <v>359.71840415985992</v>
      </c>
      <c r="N43" s="149">
        <v>43463</v>
      </c>
      <c r="O43" s="149">
        <v>115702</v>
      </c>
      <c r="P43" s="33"/>
    </row>
    <row r="44" spans="1:16" ht="17.399999999999999" x14ac:dyDescent="0.25">
      <c r="A44" s="146" t="s">
        <v>84</v>
      </c>
      <c r="B44" s="147" t="s">
        <v>129</v>
      </c>
      <c r="C44" s="147">
        <v>69</v>
      </c>
      <c r="D44" s="147">
        <v>72</v>
      </c>
      <c r="E44" s="147">
        <v>64</v>
      </c>
      <c r="F44" s="149">
        <v>1000.4250891795482</v>
      </c>
      <c r="G44" s="149">
        <v>919.46641194242045</v>
      </c>
      <c r="H44" s="149">
        <v>1966.40903686088</v>
      </c>
      <c r="I44" s="149">
        <v>486.32580261593341</v>
      </c>
      <c r="J44" s="150">
        <v>0.37086377309840995</v>
      </c>
      <c r="K44" s="150">
        <v>0.58404257767450818</v>
      </c>
      <c r="L44" s="149">
        <v>749.25683709869202</v>
      </c>
      <c r="M44" s="149">
        <v>14.71462544589774</v>
      </c>
      <c r="N44" s="149">
        <v>6728</v>
      </c>
      <c r="O44" s="149">
        <v>7445</v>
      </c>
      <c r="P44" s="32"/>
    </row>
    <row r="45" spans="1:16" ht="17.399999999999999" x14ac:dyDescent="0.25">
      <c r="A45" s="146" t="s">
        <v>89</v>
      </c>
      <c r="B45" s="147" t="s">
        <v>130</v>
      </c>
      <c r="C45" s="167"/>
      <c r="D45" s="167"/>
      <c r="E45" s="167"/>
      <c r="F45" s="149">
        <v>1444.164488051907</v>
      </c>
      <c r="G45" s="149">
        <v>1043.9662427827566</v>
      </c>
      <c r="H45" s="149">
        <v>2217.9216587001056</v>
      </c>
      <c r="I45" s="149">
        <v>267.89372400521449</v>
      </c>
      <c r="J45" s="150">
        <v>0.5</v>
      </c>
      <c r="K45" s="150">
        <v>0.5</v>
      </c>
      <c r="L45" s="149">
        <v>1268.824880501583</v>
      </c>
      <c r="M45" s="149">
        <v>212.86749643056703</v>
      </c>
      <c r="N45" s="149">
        <v>31595</v>
      </c>
      <c r="O45" s="149">
        <v>66145</v>
      </c>
      <c r="P45" s="33"/>
    </row>
    <row r="46" spans="1:16" ht="17.399999999999999" x14ac:dyDescent="0.25">
      <c r="A46" s="146" t="s">
        <v>89</v>
      </c>
      <c r="B46" s="147" t="s">
        <v>131</v>
      </c>
      <c r="C46" s="147">
        <v>69</v>
      </c>
      <c r="D46" s="147">
        <v>63</v>
      </c>
      <c r="E46" s="147">
        <v>58</v>
      </c>
      <c r="F46" s="149">
        <v>1004.905912631531</v>
      </c>
      <c r="G46" s="149">
        <v>947.43488248807205</v>
      </c>
      <c r="H46" s="149">
        <v>1654.6257914635812</v>
      </c>
      <c r="I46" s="149">
        <v>327.95062178289982</v>
      </c>
      <c r="J46" s="150">
        <v>0.60130478564307077</v>
      </c>
      <c r="K46" s="150">
        <v>0.69715154952497804</v>
      </c>
      <c r="L46" s="149">
        <v>406.66423723409099</v>
      </c>
      <c r="M46" s="149">
        <v>23.594110144399622</v>
      </c>
      <c r="N46" s="149">
        <v>43906</v>
      </c>
      <c r="O46" s="149">
        <v>102478</v>
      </c>
      <c r="P46" s="33" t="s">
        <v>310</v>
      </c>
    </row>
    <row r="47" spans="1:16" ht="17.399999999999999" x14ac:dyDescent="0.25">
      <c r="A47" s="146" t="s">
        <v>89</v>
      </c>
      <c r="B47" s="147" t="s">
        <v>132</v>
      </c>
      <c r="C47" s="147">
        <v>72</v>
      </c>
      <c r="D47" s="147">
        <v>66</v>
      </c>
      <c r="E47" s="147">
        <v>61</v>
      </c>
      <c r="F47" s="149">
        <v>2255.2929551455463</v>
      </c>
      <c r="G47" s="149">
        <v>808.66779971238066</v>
      </c>
      <c r="H47" s="149">
        <v>4455.1698443296127</v>
      </c>
      <c r="I47" s="149">
        <v>932.2728524452076</v>
      </c>
      <c r="J47" s="150">
        <v>0.76177958110695199</v>
      </c>
      <c r="K47" s="150">
        <v>0.79681216641076258</v>
      </c>
      <c r="L47" s="149">
        <v>1330.8279202371502</v>
      </c>
      <c r="M47" s="149">
        <v>2818.816516287885</v>
      </c>
      <c r="N47" s="149">
        <v>61733</v>
      </c>
      <c r="O47" s="149">
        <v>76678</v>
      </c>
      <c r="P47" s="33"/>
    </row>
    <row r="48" spans="1:16" ht="17.399999999999999" x14ac:dyDescent="0.25">
      <c r="A48" s="146" t="s">
        <v>97</v>
      </c>
      <c r="B48" s="147" t="s">
        <v>133</v>
      </c>
      <c r="C48" s="147">
        <v>67</v>
      </c>
      <c r="D48" s="147">
        <v>67</v>
      </c>
      <c r="E48" s="147">
        <v>62</v>
      </c>
      <c r="F48" s="149">
        <v>1220.0478644396617</v>
      </c>
      <c r="G48" s="149">
        <v>1109.319521808528</v>
      </c>
      <c r="H48" s="149">
        <v>1806.48010942665</v>
      </c>
      <c r="I48" s="149">
        <v>568.96158668642431</v>
      </c>
      <c r="J48" s="150">
        <v>0.2181989547635835</v>
      </c>
      <c r="K48" s="150">
        <v>0.38216699695707751</v>
      </c>
      <c r="L48" s="149">
        <v>962.32759603328395</v>
      </c>
      <c r="M48" s="149">
        <v>855.35093468596847</v>
      </c>
      <c r="N48" s="149">
        <v>32989</v>
      </c>
      <c r="O48" s="149">
        <v>80911</v>
      </c>
      <c r="P48" s="33"/>
    </row>
    <row r="49" spans="1:17" ht="17.399999999999999" x14ac:dyDescent="0.25">
      <c r="A49" s="146" t="s">
        <v>87</v>
      </c>
      <c r="B49" s="147" t="s">
        <v>134</v>
      </c>
      <c r="C49" s="147">
        <v>72</v>
      </c>
      <c r="D49" s="147">
        <v>77</v>
      </c>
      <c r="E49" s="147">
        <v>69</v>
      </c>
      <c r="F49" s="149">
        <v>1359</v>
      </c>
      <c r="G49" s="149">
        <v>1175</v>
      </c>
      <c r="H49" s="149">
        <v>2397.1079495232329</v>
      </c>
      <c r="I49" s="149">
        <v>824.08808839110031</v>
      </c>
      <c r="J49" s="150">
        <v>0.73903445449847871</v>
      </c>
      <c r="K49" s="150">
        <v>0.84834347005283006</v>
      </c>
      <c r="L49" s="149">
        <v>1365.8998032389889</v>
      </c>
      <c r="M49" s="149">
        <v>356.37161760254276</v>
      </c>
      <c r="N49" s="149">
        <v>26083</v>
      </c>
      <c r="O49" s="149">
        <v>51824</v>
      </c>
      <c r="P49" s="33"/>
    </row>
    <row r="50" spans="1:17" ht="17.399999999999999" x14ac:dyDescent="0.25">
      <c r="A50" s="146" t="s">
        <v>91</v>
      </c>
      <c r="B50" s="147" t="s">
        <v>135</v>
      </c>
      <c r="C50" s="147">
        <v>61</v>
      </c>
      <c r="D50" s="147">
        <v>61</v>
      </c>
      <c r="E50" s="147">
        <v>57</v>
      </c>
      <c r="F50" s="149">
        <v>1041.7940730717185</v>
      </c>
      <c r="G50" s="149">
        <v>1070.84775049208</v>
      </c>
      <c r="H50" s="149">
        <v>2057.7131258457375</v>
      </c>
      <c r="I50" s="149">
        <v>620.56833558863332</v>
      </c>
      <c r="J50" s="150">
        <v>0.29048809124134323</v>
      </c>
      <c r="K50" s="150">
        <v>1.1542567592963617</v>
      </c>
      <c r="L50" s="149">
        <v>693.44539918809198</v>
      </c>
      <c r="M50" s="149">
        <v>124.58964817320704</v>
      </c>
      <c r="N50" s="149">
        <v>14780</v>
      </c>
      <c r="O50" s="149">
        <v>32040</v>
      </c>
      <c r="P50" s="33"/>
    </row>
    <row r="51" spans="1:17" ht="17.399999999999999" x14ac:dyDescent="0.25">
      <c r="A51" s="146" t="s">
        <v>91</v>
      </c>
      <c r="B51" s="147" t="s">
        <v>136</v>
      </c>
      <c r="C51" s="147">
        <v>62</v>
      </c>
      <c r="D51" s="147">
        <v>64</v>
      </c>
      <c r="E51" s="147">
        <v>59</v>
      </c>
      <c r="F51" s="149">
        <v>1170.0536899774411</v>
      </c>
      <c r="G51" s="149">
        <v>1053.6634547114311</v>
      </c>
      <c r="H51" s="149">
        <v>2121.2926844988719</v>
      </c>
      <c r="I51" s="149">
        <v>551.41585562359012</v>
      </c>
      <c r="J51" s="150">
        <v>0.9175942549371634</v>
      </c>
      <c r="K51" s="150">
        <v>0.95283115815435204</v>
      </c>
      <c r="L51" s="149">
        <v>1235.1538511118272</v>
      </c>
      <c r="M51" s="149">
        <v>184.66967450854011</v>
      </c>
      <c r="N51" s="149">
        <v>15515</v>
      </c>
      <c r="O51" s="149">
        <v>27946</v>
      </c>
      <c r="P51" s="33"/>
    </row>
    <row r="52" spans="1:17" ht="17.399999999999999" x14ac:dyDescent="0.25">
      <c r="A52" s="146" t="s">
        <v>89</v>
      </c>
      <c r="B52" s="147" t="s">
        <v>137</v>
      </c>
      <c r="C52" s="147">
        <v>68</v>
      </c>
      <c r="D52" s="147">
        <v>63</v>
      </c>
      <c r="E52" s="147">
        <v>55</v>
      </c>
      <c r="F52" s="149">
        <v>862.16980613027931</v>
      </c>
      <c r="G52" s="149">
        <v>820.02142249125131</v>
      </c>
      <c r="H52" s="149">
        <v>1607.0482285317155</v>
      </c>
      <c r="I52" s="149">
        <v>411.62928750343872</v>
      </c>
      <c r="J52" s="150">
        <v>0.55362766271316455</v>
      </c>
      <c r="K52" s="150">
        <v>0.68532905068331273</v>
      </c>
      <c r="L52" s="149">
        <v>501.99082050762303</v>
      </c>
      <c r="M52" s="149">
        <v>130.49647443786469</v>
      </c>
      <c r="N52" s="149">
        <v>69067</v>
      </c>
      <c r="O52" s="149">
        <v>169829</v>
      </c>
      <c r="P52" s="33"/>
    </row>
    <row r="53" spans="1:17" ht="17.399999999999999" x14ac:dyDescent="0.25">
      <c r="A53" s="146" t="s">
        <v>89</v>
      </c>
      <c r="B53" s="147" t="s">
        <v>138</v>
      </c>
      <c r="C53" s="147">
        <v>67</v>
      </c>
      <c r="D53" s="147">
        <v>65</v>
      </c>
      <c r="E53" s="147">
        <v>62</v>
      </c>
      <c r="F53" s="149">
        <v>1179.946732883433</v>
      </c>
      <c r="G53" s="149">
        <v>1078.942289133372</v>
      </c>
      <c r="H53" s="149">
        <v>1730.4822726729628</v>
      </c>
      <c r="I53" s="149">
        <v>459.07490237699506</v>
      </c>
      <c r="J53" s="150">
        <v>1.2999523941493514</v>
      </c>
      <c r="K53" s="150">
        <v>1.186605529825336</v>
      </c>
      <c r="L53" s="149">
        <v>792.25824538919039</v>
      </c>
      <c r="M53" s="149">
        <v>95.422166920925591</v>
      </c>
      <c r="N53" s="149">
        <v>49937</v>
      </c>
      <c r="O53" s="149">
        <v>111553</v>
      </c>
      <c r="P53" s="33"/>
    </row>
    <row r="54" spans="1:17" ht="52.8" x14ac:dyDescent="0.25">
      <c r="A54" s="146" t="s">
        <v>91</v>
      </c>
      <c r="B54" s="147" t="s">
        <v>139</v>
      </c>
      <c r="C54" s="147">
        <v>59</v>
      </c>
      <c r="D54" s="147">
        <v>62</v>
      </c>
      <c r="E54" s="147">
        <v>57</v>
      </c>
      <c r="F54" s="149">
        <v>1193.3120567375886</v>
      </c>
      <c r="G54" s="149">
        <v>1094.7038989366536</v>
      </c>
      <c r="H54" s="149">
        <v>2141.8048103607771</v>
      </c>
      <c r="I54" s="149">
        <v>650.09250693802039</v>
      </c>
      <c r="J54" s="150">
        <v>1.0146461936477889</v>
      </c>
      <c r="K54" s="150">
        <v>1.0387367880815543</v>
      </c>
      <c r="L54" s="149">
        <v>840.27135368485972</v>
      </c>
      <c r="M54" s="149">
        <v>-114.52728954671608</v>
      </c>
      <c r="N54" s="149">
        <v>12972</v>
      </c>
      <c r="O54" s="149">
        <v>26445</v>
      </c>
      <c r="P54" s="33" t="s">
        <v>311</v>
      </c>
    </row>
    <row r="55" spans="1:17" ht="17.399999999999999" x14ac:dyDescent="0.25">
      <c r="A55" s="146" t="s">
        <v>89</v>
      </c>
      <c r="B55" s="147" t="s">
        <v>140</v>
      </c>
      <c r="C55" s="147">
        <v>65</v>
      </c>
      <c r="D55" s="147">
        <v>63</v>
      </c>
      <c r="E55" s="147">
        <v>61</v>
      </c>
      <c r="F55" s="149">
        <v>1011.979207075801</v>
      </c>
      <c r="G55" s="149">
        <v>981.23385238461003</v>
      </c>
      <c r="H55" s="149">
        <v>1582.5323390488013</v>
      </c>
      <c r="I55" s="149">
        <v>211.04670439910004</v>
      </c>
      <c r="J55" s="150">
        <v>0.44659386142229712</v>
      </c>
      <c r="K55" s="150">
        <v>0.53473131559006082</v>
      </c>
      <c r="L55" s="149">
        <v>451.62541702226707</v>
      </c>
      <c r="M55" s="149">
        <v>-41.247674451082368</v>
      </c>
      <c r="N55" s="149">
        <v>64445</v>
      </c>
      <c r="O55" s="149">
        <v>142325</v>
      </c>
      <c r="P55" s="33"/>
    </row>
    <row r="56" spans="1:17" ht="34.799999999999997" x14ac:dyDescent="0.25">
      <c r="A56" s="146" t="s">
        <v>97</v>
      </c>
      <c r="B56" s="147" t="s">
        <v>141</v>
      </c>
      <c r="C56" s="147">
        <v>66</v>
      </c>
      <c r="D56" s="147">
        <v>62</v>
      </c>
      <c r="E56" s="147">
        <v>62</v>
      </c>
      <c r="F56" s="149">
        <v>846.34821686158762</v>
      </c>
      <c r="G56" s="149">
        <v>826.91796532175806</v>
      </c>
      <c r="H56" s="149">
        <v>1376.4230709482702</v>
      </c>
      <c r="I56" s="149">
        <v>236.2464215174985</v>
      </c>
      <c r="J56" s="150">
        <v>0.42458927538095542</v>
      </c>
      <c r="K56" s="150">
        <v>0.72356817893151715</v>
      </c>
      <c r="L56" s="149">
        <v>758.78899713721398</v>
      </c>
      <c r="M56" s="149">
        <v>82.754488360222808</v>
      </c>
      <c r="N56" s="149">
        <v>90122</v>
      </c>
      <c r="O56" s="149">
        <v>140849</v>
      </c>
      <c r="P56" s="33"/>
    </row>
    <row r="57" spans="1:17" ht="17.399999999999999" x14ac:dyDescent="0.25">
      <c r="A57" s="146" t="s">
        <v>84</v>
      </c>
      <c r="B57" s="147" t="s">
        <v>142</v>
      </c>
      <c r="C57" s="147">
        <v>62</v>
      </c>
      <c r="D57" s="147">
        <v>64</v>
      </c>
      <c r="E57" s="147">
        <v>62</v>
      </c>
      <c r="F57" s="149">
        <v>935.67536006228102</v>
      </c>
      <c r="G57" s="149">
        <v>881.72639520692337</v>
      </c>
      <c r="H57" s="149">
        <v>2177.7037757882445</v>
      </c>
      <c r="I57" s="149">
        <v>266.15414558193851</v>
      </c>
      <c r="J57" s="150">
        <v>0.45112039600562609</v>
      </c>
      <c r="K57" s="150">
        <v>0.63669984954317282</v>
      </c>
      <c r="L57" s="149">
        <v>681.7886337096146</v>
      </c>
      <c r="M57" s="149">
        <v>-91.177890229661301</v>
      </c>
      <c r="N57" s="149">
        <v>10276</v>
      </c>
      <c r="O57" s="149">
        <v>17656</v>
      </c>
      <c r="P57" s="33"/>
    </row>
    <row r="58" spans="1:17" ht="17.399999999999999" x14ac:dyDescent="0.25">
      <c r="A58" s="146" t="s">
        <v>91</v>
      </c>
      <c r="B58" s="147" t="s">
        <v>143</v>
      </c>
      <c r="C58" s="147">
        <v>62</v>
      </c>
      <c r="D58" s="147">
        <v>67</v>
      </c>
      <c r="E58" s="147">
        <v>58</v>
      </c>
      <c r="F58" s="149">
        <v>1048.9416371433899</v>
      </c>
      <c r="G58" s="149">
        <v>937.41836734693879</v>
      </c>
      <c r="H58" s="149">
        <v>2691.5905276897261</v>
      </c>
      <c r="I58" s="149">
        <v>918.60898750699232</v>
      </c>
      <c r="J58" s="150">
        <v>0.95426095329802596</v>
      </c>
      <c r="K58" s="150">
        <v>0.96837286724927174</v>
      </c>
      <c r="L58" s="149">
        <v>549.31941077754993</v>
      </c>
      <c r="M58" s="149">
        <v>292.43818758157738</v>
      </c>
      <c r="N58" s="149">
        <v>10726</v>
      </c>
      <c r="O58" s="149">
        <v>16002</v>
      </c>
      <c r="P58" s="33"/>
    </row>
    <row r="59" spans="1:17" ht="17.399999999999999" x14ac:dyDescent="0.25">
      <c r="A59" s="146" t="s">
        <v>84</v>
      </c>
      <c r="B59" s="147" t="s">
        <v>144</v>
      </c>
      <c r="C59" s="147">
        <v>62</v>
      </c>
      <c r="D59" s="147">
        <v>64</v>
      </c>
      <c r="E59" s="147">
        <v>60</v>
      </c>
      <c r="F59" s="149">
        <v>1098.7055019728189</v>
      </c>
      <c r="G59" s="149">
        <v>949.17968342320398</v>
      </c>
      <c r="H59" s="149">
        <v>2349.9343489697503</v>
      </c>
      <c r="I59" s="149">
        <v>615.20846120122758</v>
      </c>
      <c r="J59" s="150">
        <v>0.71115842017402353</v>
      </c>
      <c r="K59" s="150">
        <v>0.81013892429602485</v>
      </c>
      <c r="L59" s="149">
        <v>1168.3510521701007</v>
      </c>
      <c r="M59" s="149">
        <v>96.757672073651904</v>
      </c>
      <c r="N59" s="149">
        <v>9124</v>
      </c>
      <c r="O59" s="149">
        <v>14179</v>
      </c>
      <c r="P59" s="33"/>
    </row>
    <row r="60" spans="1:17" ht="17.399999999999999" x14ac:dyDescent="0.25">
      <c r="A60" s="146" t="s">
        <v>97</v>
      </c>
      <c r="B60" s="147" t="s">
        <v>145</v>
      </c>
      <c r="C60" s="167"/>
      <c r="D60" s="167"/>
      <c r="E60" s="167"/>
      <c r="F60" s="149">
        <v>1463.082931311739</v>
      </c>
      <c r="G60" s="149">
        <v>1419.7465170278638</v>
      </c>
      <c r="H60" s="149">
        <v>2213.6917068688263</v>
      </c>
      <c r="I60" s="149">
        <v>461.88835286009646</v>
      </c>
      <c r="J60" s="150">
        <v>0.3355562291603516</v>
      </c>
      <c r="K60" s="150">
        <v>0.60691852095203191</v>
      </c>
      <c r="L60" s="149">
        <v>865.74776016540318</v>
      </c>
      <c r="M60" s="149">
        <v>270.60721341603511</v>
      </c>
      <c r="N60" s="149">
        <v>21765</v>
      </c>
      <c r="O60" s="149">
        <v>62022</v>
      </c>
      <c r="P60" s="33"/>
      <c r="Q60" s="4"/>
    </row>
    <row r="61" spans="1:17" ht="34.799999999999997" x14ac:dyDescent="0.25">
      <c r="A61" s="146" t="s">
        <v>84</v>
      </c>
      <c r="B61" s="147" t="s">
        <v>146</v>
      </c>
      <c r="C61" s="147">
        <v>65</v>
      </c>
      <c r="D61" s="147">
        <v>67</v>
      </c>
      <c r="E61" s="147">
        <v>61</v>
      </c>
      <c r="F61" s="149">
        <v>942.79903625013685</v>
      </c>
      <c r="G61" s="149">
        <v>914.90644391408114</v>
      </c>
      <c r="H61" s="149">
        <v>2236.3377505202061</v>
      </c>
      <c r="I61" s="149">
        <v>608.36710108421858</v>
      </c>
      <c r="J61" s="150">
        <v>0.97871838243971521</v>
      </c>
      <c r="K61" s="150">
        <v>0.98726489489418789</v>
      </c>
      <c r="L61" s="149">
        <v>630.92760924323727</v>
      </c>
      <c r="M61" s="149">
        <v>109.84733326032195</v>
      </c>
      <c r="N61" s="149">
        <v>9131</v>
      </c>
      <c r="O61" s="149">
        <v>12330</v>
      </c>
      <c r="P61" s="33"/>
    </row>
    <row r="62" spans="1:17" ht="17.399999999999999" x14ac:dyDescent="0.25">
      <c r="A62" s="146" t="s">
        <v>89</v>
      </c>
      <c r="B62" s="147" t="s">
        <v>147</v>
      </c>
      <c r="C62" s="147">
        <v>66</v>
      </c>
      <c r="D62" s="147">
        <v>65</v>
      </c>
      <c r="E62" s="147">
        <v>61</v>
      </c>
      <c r="F62" s="149">
        <v>1181</v>
      </c>
      <c r="G62" s="149">
        <v>968</v>
      </c>
      <c r="H62" s="149">
        <v>1817</v>
      </c>
      <c r="I62" s="149">
        <v>527</v>
      </c>
      <c r="J62" s="150">
        <v>1.069997095556201</v>
      </c>
      <c r="K62" s="150">
        <v>1.2400034030968181</v>
      </c>
      <c r="L62" s="149">
        <v>420.57795907127246</v>
      </c>
      <c r="M62" s="149">
        <v>364.00636822085687</v>
      </c>
      <c r="N62" s="149">
        <v>58101</v>
      </c>
      <c r="O62" s="149">
        <v>90458</v>
      </c>
      <c r="P62" s="33"/>
    </row>
    <row r="63" spans="1:17" ht="17.399999999999999" x14ac:dyDescent="0.25">
      <c r="A63" s="146" t="s">
        <v>84</v>
      </c>
      <c r="B63" s="147" t="s">
        <v>148</v>
      </c>
      <c r="C63" s="147">
        <v>64</v>
      </c>
      <c r="D63" s="147">
        <v>68</v>
      </c>
      <c r="E63" s="147">
        <v>61</v>
      </c>
      <c r="F63" s="149">
        <v>842.9876122082585</v>
      </c>
      <c r="G63" s="149">
        <v>607.64489112227807</v>
      </c>
      <c r="H63" s="149">
        <v>2182.5142450142448</v>
      </c>
      <c r="I63" s="149">
        <v>1213.1410256410256</v>
      </c>
      <c r="J63" s="150">
        <v>0.93356384292417882</v>
      </c>
      <c r="K63" s="150">
        <v>0.95178347374081373</v>
      </c>
      <c r="L63" s="149">
        <v>579.23789173789169</v>
      </c>
      <c r="M63" s="149">
        <v>727.31534900284885</v>
      </c>
      <c r="N63" s="149">
        <v>5570</v>
      </c>
      <c r="O63" s="149">
        <v>6772</v>
      </c>
      <c r="P63" s="33"/>
    </row>
    <row r="64" spans="1:17" ht="17.399999999999999" x14ac:dyDescent="0.25">
      <c r="A64" s="146" t="s">
        <v>84</v>
      </c>
      <c r="B64" s="147" t="s">
        <v>149</v>
      </c>
      <c r="C64" s="147">
        <v>62</v>
      </c>
      <c r="D64" s="147">
        <v>57</v>
      </c>
      <c r="E64" s="147">
        <v>59</v>
      </c>
      <c r="F64" s="149">
        <v>1341.2112774103725</v>
      </c>
      <c r="G64" s="149">
        <v>1292.7062168309326</v>
      </c>
      <c r="H64" s="149">
        <v>2069.1452397498265</v>
      </c>
      <c r="I64" s="149">
        <v>397.49826268241833</v>
      </c>
      <c r="J64" s="150">
        <v>1.1098484848484849</v>
      </c>
      <c r="K64" s="150">
        <v>1.0764632831224441</v>
      </c>
      <c r="L64" s="149">
        <v>834.25990271021544</v>
      </c>
      <c r="M64" s="149">
        <v>363.42390548992364</v>
      </c>
      <c r="N64" s="149">
        <v>2873</v>
      </c>
      <c r="O64" s="149">
        <v>3150</v>
      </c>
      <c r="P64" s="33"/>
    </row>
    <row r="65" spans="1:17" ht="17.399999999999999" x14ac:dyDescent="0.25">
      <c r="A65" s="146" t="s">
        <v>91</v>
      </c>
      <c r="B65" s="147" t="s">
        <v>150</v>
      </c>
      <c r="C65" s="147">
        <v>60</v>
      </c>
      <c r="D65" s="147">
        <v>60</v>
      </c>
      <c r="E65" s="147">
        <v>60</v>
      </c>
      <c r="F65" s="149">
        <v>1160.4310922492741</v>
      </c>
      <c r="G65" s="149">
        <v>990.49371358478993</v>
      </c>
      <c r="H65" s="149">
        <v>1941.5903506812597</v>
      </c>
      <c r="I65" s="149">
        <v>457.61670761670763</v>
      </c>
      <c r="J65" s="150">
        <v>0.77675988428158149</v>
      </c>
      <c r="K65" s="150">
        <v>0.89047326353008061</v>
      </c>
      <c r="L65" s="149">
        <v>1004.9140049140049</v>
      </c>
      <c r="M65" s="149">
        <v>171.65512620058075</v>
      </c>
      <c r="N65" s="149">
        <v>17908</v>
      </c>
      <c r="O65" s="149">
        <v>26675</v>
      </c>
      <c r="P65" s="33"/>
    </row>
    <row r="66" spans="1:17" ht="34.799999999999997" x14ac:dyDescent="0.25">
      <c r="A66" s="146" t="s">
        <v>91</v>
      </c>
      <c r="B66" s="147" t="s">
        <v>151</v>
      </c>
      <c r="C66" s="147">
        <v>68</v>
      </c>
      <c r="D66" s="147">
        <v>68</v>
      </c>
      <c r="E66" s="147">
        <v>62</v>
      </c>
      <c r="F66" s="149">
        <v>1000.5910747709585</v>
      </c>
      <c r="G66" s="149">
        <v>747.10051546391753</v>
      </c>
      <c r="H66" s="149">
        <v>2675.7954881292485</v>
      </c>
      <c r="I66" s="149">
        <v>684.85863461727911</v>
      </c>
      <c r="J66" s="150">
        <v>0.66657373850013935</v>
      </c>
      <c r="K66" s="150">
        <v>0.82295907038709204</v>
      </c>
      <c r="L66" s="149">
        <v>1024.135553147473</v>
      </c>
      <c r="M66" s="149">
        <v>213.68091813614433</v>
      </c>
      <c r="N66" s="149">
        <v>10151</v>
      </c>
      <c r="O66" s="149">
        <v>17187</v>
      </c>
      <c r="P66" s="33"/>
    </row>
    <row r="67" spans="1:17" ht="17.399999999999999" x14ac:dyDescent="0.25">
      <c r="A67" s="146" t="s">
        <v>89</v>
      </c>
      <c r="B67" s="147" t="s">
        <v>152</v>
      </c>
      <c r="C67" s="147">
        <v>68</v>
      </c>
      <c r="D67" s="147">
        <v>63</v>
      </c>
      <c r="E67" s="147">
        <v>60</v>
      </c>
      <c r="F67" s="149">
        <v>1111.2145183806422</v>
      </c>
      <c r="G67" s="149">
        <v>1040.6985639658149</v>
      </c>
      <c r="H67" s="149">
        <v>1820.8514679308203</v>
      </c>
      <c r="I67" s="149">
        <v>433.32170001551111</v>
      </c>
      <c r="J67" s="150">
        <v>1.1135670164471236</v>
      </c>
      <c r="K67" s="150">
        <v>1.0728157656153074</v>
      </c>
      <c r="L67" s="149">
        <v>606.56119125174496</v>
      </c>
      <c r="M67" s="149">
        <v>202.81898247246795</v>
      </c>
      <c r="N67" s="149">
        <v>51576</v>
      </c>
      <c r="O67" s="149">
        <v>95235</v>
      </c>
      <c r="P67" s="33"/>
    </row>
    <row r="68" spans="1:17" ht="17.399999999999999" x14ac:dyDescent="0.25">
      <c r="A68" s="146" t="s">
        <v>84</v>
      </c>
      <c r="B68" s="147" t="s">
        <v>153</v>
      </c>
      <c r="C68" s="147">
        <v>57</v>
      </c>
      <c r="D68" s="147">
        <v>58</v>
      </c>
      <c r="E68" s="147">
        <v>52</v>
      </c>
      <c r="F68" s="149">
        <v>1255.317916479569</v>
      </c>
      <c r="G68" s="149">
        <v>1099.2528260270196</v>
      </c>
      <c r="H68" s="149">
        <v>2543.4578655889836</v>
      </c>
      <c r="I68" s="149">
        <v>511.04505313575811</v>
      </c>
      <c r="J68" s="150">
        <v>0.4511505858246318</v>
      </c>
      <c r="K68" s="150">
        <v>0.7714588584883928</v>
      </c>
      <c r="L68" s="149">
        <v>1185.4262834904955</v>
      </c>
      <c r="M68" s="149">
        <v>-5.1348600508905848</v>
      </c>
      <c r="N68" s="149">
        <v>6681</v>
      </c>
      <c r="O68" s="149">
        <v>9615</v>
      </c>
      <c r="P68" s="33" t="s">
        <v>312</v>
      </c>
    </row>
    <row r="69" spans="1:17" ht="17.399999999999999" x14ac:dyDescent="0.25">
      <c r="A69" s="146" t="s">
        <v>91</v>
      </c>
      <c r="B69" s="147" t="s">
        <v>154</v>
      </c>
      <c r="C69" s="147">
        <v>58</v>
      </c>
      <c r="D69" s="147">
        <v>59</v>
      </c>
      <c r="E69" s="147">
        <v>56</v>
      </c>
      <c r="F69" s="149">
        <v>1343.1688860210008</v>
      </c>
      <c r="G69" s="149">
        <v>1268.7164911827401</v>
      </c>
      <c r="H69" s="149">
        <v>2245.4977415381004</v>
      </c>
      <c r="I69" s="149">
        <v>351.26415205021414</v>
      </c>
      <c r="J69" s="150">
        <v>0.29315908357534687</v>
      </c>
      <c r="K69" s="150">
        <v>0.50146412884333824</v>
      </c>
      <c r="L69" s="149">
        <v>814.51281750454621</v>
      </c>
      <c r="M69" s="149">
        <v>151.95788115210885</v>
      </c>
      <c r="N69" s="149">
        <v>17047</v>
      </c>
      <c r="O69" s="149">
        <v>22802</v>
      </c>
      <c r="P69" s="33"/>
    </row>
    <row r="70" spans="1:17" ht="17.399999999999999" x14ac:dyDescent="0.25">
      <c r="A70" s="146" t="s">
        <v>87</v>
      </c>
      <c r="B70" s="147" t="s">
        <v>155</v>
      </c>
      <c r="C70" s="147">
        <v>62</v>
      </c>
      <c r="D70" s="147">
        <v>60</v>
      </c>
      <c r="E70" s="147">
        <v>54</v>
      </c>
      <c r="F70" s="149">
        <v>1385.9492313192707</v>
      </c>
      <c r="G70" s="149">
        <v>1115.5998315080033</v>
      </c>
      <c r="H70" s="149">
        <v>3298.713532356096</v>
      </c>
      <c r="I70" s="149">
        <v>391.15462996067214</v>
      </c>
      <c r="J70" s="150">
        <v>0.55988662423112368</v>
      </c>
      <c r="K70" s="150">
        <v>0.79984087860353303</v>
      </c>
      <c r="L70" s="149">
        <v>1182.5580085806221</v>
      </c>
      <c r="M70" s="149">
        <v>4.6867179120486231</v>
      </c>
      <c r="N70" s="149">
        <v>11188</v>
      </c>
      <c r="O70" s="149">
        <v>21285</v>
      </c>
      <c r="P70" s="33"/>
    </row>
    <row r="71" spans="1:17" ht="17.399999999999999" x14ac:dyDescent="0.25">
      <c r="A71" s="146" t="s">
        <v>84</v>
      </c>
      <c r="B71" s="147" t="s">
        <v>156</v>
      </c>
      <c r="C71" s="147">
        <v>66</v>
      </c>
      <c r="D71" s="147">
        <v>65</v>
      </c>
      <c r="E71" s="147">
        <v>63</v>
      </c>
      <c r="F71" s="149">
        <v>1038.41593549917</v>
      </c>
      <c r="G71" s="149">
        <v>823.20441988950279</v>
      </c>
      <c r="H71" s="149">
        <v>2192.7485487313252</v>
      </c>
      <c r="I71" s="149">
        <v>681.99584775907044</v>
      </c>
      <c r="J71" s="150">
        <v>0.75821608389284034</v>
      </c>
      <c r="K71" s="150">
        <v>0.87806675628724284</v>
      </c>
      <c r="L71" s="149">
        <v>361.96875029641927</v>
      </c>
      <c r="M71" s="149">
        <v>274.12861512923917</v>
      </c>
      <c r="N71" s="149">
        <v>4217</v>
      </c>
      <c r="O71" s="149">
        <v>6247</v>
      </c>
      <c r="P71" s="33" t="s">
        <v>313</v>
      </c>
    </row>
    <row r="72" spans="1:17" ht="17.399999999999999" x14ac:dyDescent="0.25">
      <c r="A72" s="146" t="s">
        <v>87</v>
      </c>
      <c r="B72" s="147" t="s">
        <v>157</v>
      </c>
      <c r="C72" s="147">
        <v>77</v>
      </c>
      <c r="D72" s="147">
        <v>76</v>
      </c>
      <c r="E72" s="147">
        <v>53</v>
      </c>
      <c r="F72" s="149">
        <v>1154.552673992674</v>
      </c>
      <c r="G72" s="149">
        <v>1011.0736430007406</v>
      </c>
      <c r="H72" s="149">
        <v>2529.0546520146522</v>
      </c>
      <c r="I72" s="149">
        <v>988.49604395604399</v>
      </c>
      <c r="J72" s="150">
        <v>0.51571756865533624</v>
      </c>
      <c r="K72" s="150">
        <v>0.64203717221077294</v>
      </c>
      <c r="L72" s="149">
        <v>1252.972087912088</v>
      </c>
      <c r="M72" s="149">
        <v>300.38109890109888</v>
      </c>
      <c r="N72" s="149">
        <v>13650</v>
      </c>
      <c r="O72" s="149">
        <v>27318</v>
      </c>
      <c r="P72" s="33"/>
    </row>
    <row r="73" spans="1:17" ht="17.399999999999999" x14ac:dyDescent="0.25">
      <c r="A73" s="146" t="s">
        <v>87</v>
      </c>
      <c r="B73" s="147" t="s">
        <v>158</v>
      </c>
      <c r="C73" s="147">
        <v>68</v>
      </c>
      <c r="D73" s="147">
        <v>67</v>
      </c>
      <c r="E73" s="147">
        <v>62</v>
      </c>
      <c r="F73" s="149">
        <v>1192.1331732418525</v>
      </c>
      <c r="G73" s="149">
        <v>1020.1536238497224</v>
      </c>
      <c r="H73" s="149">
        <v>2806.3072227873854</v>
      </c>
      <c r="I73" s="149">
        <v>461.98711427602575</v>
      </c>
      <c r="J73" s="150">
        <v>0.66482079680049222</v>
      </c>
      <c r="K73" s="150">
        <v>0.80282327391186314</v>
      </c>
      <c r="L73" s="149">
        <v>985.21532722956931</v>
      </c>
      <c r="M73" s="149">
        <v>423.98121397083776</v>
      </c>
      <c r="N73" s="149">
        <v>14575</v>
      </c>
      <c r="O73" s="149">
        <v>31501</v>
      </c>
      <c r="P73" s="33"/>
    </row>
    <row r="74" spans="1:17" ht="17.399999999999999" x14ac:dyDescent="0.25">
      <c r="A74" s="146" t="s">
        <v>91</v>
      </c>
      <c r="B74" s="147" t="s">
        <v>159</v>
      </c>
      <c r="C74" s="147">
        <v>62</v>
      </c>
      <c r="D74" s="147">
        <v>63</v>
      </c>
      <c r="E74" s="147">
        <v>59</v>
      </c>
      <c r="F74" s="149">
        <v>961.70082385783348</v>
      </c>
      <c r="G74" s="149">
        <v>750.85199933631986</v>
      </c>
      <c r="H74" s="149">
        <v>1672.5335330564444</v>
      </c>
      <c r="I74" s="149">
        <v>561.1765506910873</v>
      </c>
      <c r="J74" s="150">
        <v>0.53047768381664584</v>
      </c>
      <c r="K74" s="150">
        <v>0.71916038455174858</v>
      </c>
      <c r="L74" s="149">
        <v>726.69707904949951</v>
      </c>
      <c r="M74" s="149">
        <v>110.5739769864506</v>
      </c>
      <c r="N74" s="149">
        <v>29374</v>
      </c>
      <c r="O74" s="149">
        <v>41591</v>
      </c>
      <c r="P74" s="33"/>
    </row>
    <row r="75" spans="1:17" ht="17.399999999999999" x14ac:dyDescent="0.25">
      <c r="A75" s="146" t="s">
        <v>84</v>
      </c>
      <c r="B75" s="147" t="s">
        <v>160</v>
      </c>
      <c r="C75" s="147">
        <v>73</v>
      </c>
      <c r="D75" s="147">
        <v>73</v>
      </c>
      <c r="E75" s="147">
        <v>70</v>
      </c>
      <c r="F75" s="149">
        <v>822.19154557463673</v>
      </c>
      <c r="G75" s="149">
        <v>423.05961844197139</v>
      </c>
      <c r="H75" s="149">
        <v>2760.8236459709378</v>
      </c>
      <c r="I75" s="149">
        <v>983.928225451343</v>
      </c>
      <c r="J75" s="150">
        <v>0.91920597571182672</v>
      </c>
      <c r="K75" s="150">
        <v>0.95456986592919313</v>
      </c>
      <c r="L75" s="149">
        <v>565.29832672831355</v>
      </c>
      <c r="M75" s="149">
        <v>179.15741963892557</v>
      </c>
      <c r="N75" s="149">
        <v>4542</v>
      </c>
      <c r="O75" s="149">
        <v>4614</v>
      </c>
      <c r="P75" s="33"/>
    </row>
    <row r="76" spans="1:17" ht="17.399999999999999" x14ac:dyDescent="0.25">
      <c r="A76" s="146" t="s">
        <v>89</v>
      </c>
      <c r="B76" s="147" t="s">
        <v>161</v>
      </c>
      <c r="C76" s="147">
        <v>72</v>
      </c>
      <c r="D76" s="147">
        <v>66</v>
      </c>
      <c r="E76" s="147">
        <v>65</v>
      </c>
      <c r="F76" s="149">
        <v>858.88876048287602</v>
      </c>
      <c r="G76" s="149">
        <v>794.82732097272606</v>
      </c>
      <c r="H76" s="149">
        <v>1786.1259038308372</v>
      </c>
      <c r="I76" s="149">
        <v>351.64680711508129</v>
      </c>
      <c r="J76" s="150">
        <v>0.94081317550180132</v>
      </c>
      <c r="K76" s="150">
        <v>0.9629032258064516</v>
      </c>
      <c r="L76" s="149">
        <v>356.58176252869612</v>
      </c>
      <c r="M76" s="149">
        <v>-73.641466119032316</v>
      </c>
      <c r="N76" s="149">
        <v>64033</v>
      </c>
      <c r="O76" s="149">
        <v>151233</v>
      </c>
      <c r="P76" s="33"/>
    </row>
    <row r="77" spans="1:17" ht="17.399999999999999" x14ac:dyDescent="0.25">
      <c r="A77" s="146" t="s">
        <v>97</v>
      </c>
      <c r="B77" s="147" t="s">
        <v>162</v>
      </c>
      <c r="C77" s="147">
        <v>71</v>
      </c>
      <c r="D77" s="147">
        <v>68</v>
      </c>
      <c r="E77" s="147">
        <v>64</v>
      </c>
      <c r="F77" s="149">
        <v>1141.1574910205159</v>
      </c>
      <c r="G77" s="149">
        <v>950.17530160122828</v>
      </c>
      <c r="H77" s="149">
        <v>2043.2434708496519</v>
      </c>
      <c r="I77" s="149">
        <v>239.41204224923393</v>
      </c>
      <c r="J77" s="150">
        <v>0.66502711662136182</v>
      </c>
      <c r="K77" s="150">
        <v>0.83339510179760579</v>
      </c>
      <c r="L77" s="149">
        <v>693.72687818340466</v>
      </c>
      <c r="M77" s="149">
        <v>1380.7004285801254</v>
      </c>
      <c r="N77" s="149">
        <v>49279</v>
      </c>
      <c r="O77" s="149">
        <v>129525</v>
      </c>
      <c r="P77" s="33"/>
    </row>
    <row r="78" spans="1:17" ht="26.4" x14ac:dyDescent="0.25">
      <c r="A78" s="146" t="s">
        <v>87</v>
      </c>
      <c r="B78" s="147" t="s">
        <v>163</v>
      </c>
      <c r="C78" s="147">
        <v>73</v>
      </c>
      <c r="D78" s="147">
        <v>75</v>
      </c>
      <c r="E78" s="147">
        <v>65</v>
      </c>
      <c r="F78" s="149">
        <v>1439.7803060023539</v>
      </c>
      <c r="G78" s="149">
        <v>1249.9086591158202</v>
      </c>
      <c r="H78" s="149">
        <v>2965.9997384595267</v>
      </c>
      <c r="I78" s="149">
        <v>465.21511703936181</v>
      </c>
      <c r="J78" s="150">
        <v>0.29073192839338319</v>
      </c>
      <c r="K78" s="150">
        <v>0.50451163526990661</v>
      </c>
      <c r="L78" s="149">
        <v>2468.6805283117565</v>
      </c>
      <c r="M78" s="149">
        <v>112.33751798090732</v>
      </c>
      <c r="N78" s="149">
        <v>15294</v>
      </c>
      <c r="O78" s="149">
        <v>34504</v>
      </c>
      <c r="P78" s="33" t="s">
        <v>314</v>
      </c>
      <c r="Q78" s="4"/>
    </row>
    <row r="79" spans="1:17" ht="17.399999999999999" x14ac:dyDescent="0.25">
      <c r="A79" s="146" t="s">
        <v>97</v>
      </c>
      <c r="B79" s="147" t="s">
        <v>164</v>
      </c>
      <c r="C79" s="147">
        <v>70</v>
      </c>
      <c r="D79" s="147">
        <v>67</v>
      </c>
      <c r="E79" s="147">
        <v>64</v>
      </c>
      <c r="F79" s="149">
        <v>1224.3130671143622</v>
      </c>
      <c r="G79" s="149">
        <v>1049.3653324287652</v>
      </c>
      <c r="H79" s="149">
        <v>1934.9788543790223</v>
      </c>
      <c r="I79" s="149">
        <v>503.09789343246592</v>
      </c>
      <c r="J79" s="150">
        <v>0.35812256269953241</v>
      </c>
      <c r="K79" s="150">
        <v>0.402153517754746</v>
      </c>
      <c r="L79" s="149">
        <v>546.10506855338372</v>
      </c>
      <c r="M79" s="149">
        <v>1435.5669344845505</v>
      </c>
      <c r="N79" s="149">
        <v>50034</v>
      </c>
      <c r="O79" s="149">
        <v>116001</v>
      </c>
      <c r="P79" s="33" t="s">
        <v>315</v>
      </c>
    </row>
    <row r="80" spans="1:17" ht="17.399999999999999" x14ac:dyDescent="0.25">
      <c r="A80" s="146" t="s">
        <v>89</v>
      </c>
      <c r="B80" s="147" t="s">
        <v>165</v>
      </c>
      <c r="C80" s="147">
        <v>67</v>
      </c>
      <c r="D80" s="147">
        <v>65</v>
      </c>
      <c r="E80" s="147">
        <v>62</v>
      </c>
      <c r="F80" s="149">
        <v>1379.4622548902244</v>
      </c>
      <c r="G80" s="149">
        <v>1058.0497569345152</v>
      </c>
      <c r="H80" s="149">
        <v>2238.2024086000911</v>
      </c>
      <c r="I80" s="149">
        <v>418.56487178873272</v>
      </c>
      <c r="J80" s="150">
        <v>0.97023275088058569</v>
      </c>
      <c r="K80" s="150">
        <v>0.97794381044982348</v>
      </c>
      <c r="L80" s="149">
        <v>601.55146407450854</v>
      </c>
      <c r="M80" s="149">
        <v>146.13335887183652</v>
      </c>
      <c r="N80" s="149">
        <v>41767</v>
      </c>
      <c r="O80" s="149">
        <v>73501</v>
      </c>
      <c r="P80" s="33"/>
      <c r="Q80" s="4"/>
    </row>
    <row r="81" spans="1:16" ht="17.399999999999999" x14ac:dyDescent="0.25">
      <c r="A81" s="146" t="s">
        <v>97</v>
      </c>
      <c r="B81" s="147" t="s">
        <v>166</v>
      </c>
      <c r="C81" s="147">
        <v>65</v>
      </c>
      <c r="D81" s="147">
        <v>64</v>
      </c>
      <c r="E81" s="147">
        <v>64</v>
      </c>
      <c r="F81" s="149">
        <v>1159.8687289547975</v>
      </c>
      <c r="G81" s="149">
        <v>1073.3098325381234</v>
      </c>
      <c r="H81" s="149">
        <v>1721.5400836706235</v>
      </c>
      <c r="I81" s="149">
        <v>278.0177544981463</v>
      </c>
      <c r="J81" s="150">
        <v>0.28090285148234628</v>
      </c>
      <c r="K81" s="150">
        <v>0.64857014419585735</v>
      </c>
      <c r="L81" s="149">
        <v>515.32422117987255</v>
      </c>
      <c r="M81" s="149">
        <v>304.25371126914484</v>
      </c>
      <c r="N81" s="149">
        <v>58802</v>
      </c>
      <c r="O81" s="149">
        <v>144993</v>
      </c>
      <c r="P81" s="33"/>
    </row>
    <row r="82" spans="1:16" ht="17.399999999999999" x14ac:dyDescent="0.25">
      <c r="A82" s="146" t="s">
        <v>84</v>
      </c>
      <c r="B82" s="147" t="s">
        <v>167</v>
      </c>
      <c r="C82" s="147">
        <v>67</v>
      </c>
      <c r="D82" s="147">
        <v>68</v>
      </c>
      <c r="E82" s="147">
        <v>64</v>
      </c>
      <c r="F82" s="149">
        <v>950.63575168287207</v>
      </c>
      <c r="G82" s="149">
        <v>463.68715083798884</v>
      </c>
      <c r="H82" s="149">
        <v>2279.5811518324608</v>
      </c>
      <c r="I82" s="149">
        <v>794.01645474943905</v>
      </c>
      <c r="J82" s="150">
        <v>0.86631016042780751</v>
      </c>
      <c r="K82" s="150">
        <v>0.91854024112088628</v>
      </c>
      <c r="L82" s="149">
        <v>500.37397157816008</v>
      </c>
      <c r="M82" s="149">
        <v>80.605235602094169</v>
      </c>
      <c r="N82" s="149">
        <v>6685</v>
      </c>
      <c r="O82" s="149">
        <v>7742</v>
      </c>
      <c r="P82" s="33"/>
    </row>
    <row r="83" spans="1:16" s="6" customFormat="1" ht="34.799999999999997" x14ac:dyDescent="0.3">
      <c r="A83" s="155"/>
      <c r="B83" s="156"/>
      <c r="C83" s="157" t="s">
        <v>168</v>
      </c>
      <c r="D83" s="157" t="s">
        <v>168</v>
      </c>
      <c r="E83" s="157" t="s">
        <v>168</v>
      </c>
      <c r="F83" s="157" t="s">
        <v>169</v>
      </c>
      <c r="G83" s="157" t="s">
        <v>169</v>
      </c>
      <c r="H83" s="157" t="s">
        <v>169</v>
      </c>
      <c r="I83" s="157" t="s">
        <v>169</v>
      </c>
      <c r="J83" s="157" t="s">
        <v>169</v>
      </c>
      <c r="K83" s="157" t="s">
        <v>169</v>
      </c>
      <c r="L83" s="157" t="s">
        <v>169</v>
      </c>
      <c r="M83" s="157" t="s">
        <v>169</v>
      </c>
      <c r="N83" s="157"/>
      <c r="O83" s="18"/>
      <c r="P83" s="18"/>
    </row>
    <row r="84" spans="1:16" s="2" customFormat="1" ht="17.399999999999999" x14ac:dyDescent="0.3">
      <c r="A84" s="146"/>
      <c r="B84" s="159" t="s">
        <v>170</v>
      </c>
      <c r="C84" s="169">
        <v>65.467532467532465</v>
      </c>
      <c r="D84" s="169">
        <v>64.831168831168824</v>
      </c>
      <c r="E84" s="169">
        <v>60.454545454545453</v>
      </c>
      <c r="F84" s="160">
        <v>1094.3018159048215</v>
      </c>
      <c r="G84" s="160">
        <v>941.94409190015949</v>
      </c>
      <c r="H84" s="160">
        <v>2121.2926844988719</v>
      </c>
      <c r="I84" s="160">
        <v>505.72110635495557</v>
      </c>
      <c r="J84" s="161">
        <v>0.66502711662136182</v>
      </c>
      <c r="K84" s="161">
        <v>0.79984087860353303</v>
      </c>
      <c r="L84" s="160">
        <v>694</v>
      </c>
      <c r="M84" s="160">
        <v>171.65512620058075</v>
      </c>
      <c r="N84" s="160">
        <v>2435474</v>
      </c>
      <c r="O84" s="160">
        <v>5127543</v>
      </c>
      <c r="P84" s="24"/>
    </row>
    <row r="85" spans="1:16" s="7" customFormat="1" ht="17.399999999999999" x14ac:dyDescent="0.3">
      <c r="A85" s="163" t="s">
        <v>89</v>
      </c>
      <c r="B85" s="164" t="s">
        <v>171</v>
      </c>
      <c r="C85" s="169">
        <v>68.6875</v>
      </c>
      <c r="D85" s="169">
        <v>65.125</v>
      </c>
      <c r="E85" s="169">
        <v>61.3125</v>
      </c>
      <c r="F85" s="160">
        <v>1111.2145183806422</v>
      </c>
      <c r="G85" s="160">
        <v>981.23385238461003</v>
      </c>
      <c r="H85" s="160">
        <v>1786.1259038308372</v>
      </c>
      <c r="I85" s="160">
        <v>352</v>
      </c>
      <c r="J85" s="161">
        <v>0.75977797931834967</v>
      </c>
      <c r="K85" s="161">
        <v>0.83</v>
      </c>
      <c r="L85" s="165">
        <v>526.34218244259728</v>
      </c>
      <c r="M85" s="165">
        <v>93.371820147748352</v>
      </c>
      <c r="N85" s="165"/>
      <c r="O85" s="165"/>
      <c r="P85" s="27"/>
    </row>
    <row r="86" spans="1:16" s="2" customFormat="1" ht="17.399999999999999" x14ac:dyDescent="0.3">
      <c r="A86" s="146" t="s">
        <v>97</v>
      </c>
      <c r="B86" s="147" t="s">
        <v>172</v>
      </c>
      <c r="C86" s="169">
        <v>66.307692307692307</v>
      </c>
      <c r="D86" s="169">
        <v>65</v>
      </c>
      <c r="E86" s="169">
        <v>61.384615384615387</v>
      </c>
      <c r="F86" s="160">
        <v>1108.7061060401786</v>
      </c>
      <c r="G86" s="160">
        <v>983.80345295038444</v>
      </c>
      <c r="H86" s="160">
        <v>1782.128999586042</v>
      </c>
      <c r="I86" s="160">
        <v>455.51405709481139</v>
      </c>
      <c r="J86" s="161">
        <v>0.41</v>
      </c>
      <c r="K86" s="161">
        <v>0.60761386560505737</v>
      </c>
      <c r="L86" s="165">
        <v>725.92238890832277</v>
      </c>
      <c r="M86" s="165">
        <v>420.5094034123847</v>
      </c>
      <c r="N86" s="165"/>
      <c r="O86" s="27"/>
      <c r="P86" s="24"/>
    </row>
    <row r="87" spans="1:16" s="2" customFormat="1" ht="17.399999999999999" x14ac:dyDescent="0.3">
      <c r="A87" s="146" t="s">
        <v>87</v>
      </c>
      <c r="B87" s="147" t="s">
        <v>173</v>
      </c>
      <c r="C87" s="169">
        <v>66.545454545454547</v>
      </c>
      <c r="D87" s="169">
        <v>66.727272727272734</v>
      </c>
      <c r="E87" s="169">
        <v>58.909090909090907</v>
      </c>
      <c r="F87" s="160">
        <v>1192.1331732418525</v>
      </c>
      <c r="G87" s="160">
        <v>957.30303172959236</v>
      </c>
      <c r="H87" s="160">
        <v>2397.1079495232329</v>
      </c>
      <c r="I87" s="160">
        <v>517.55552984729297</v>
      </c>
      <c r="J87" s="161">
        <v>0.66482079680049222</v>
      </c>
      <c r="K87" s="161">
        <v>0.80282327391186314</v>
      </c>
      <c r="L87" s="165">
        <v>944.76893326137792</v>
      </c>
      <c r="M87" s="165">
        <v>300.38109890109888</v>
      </c>
      <c r="N87" s="165"/>
      <c r="O87" s="27"/>
      <c r="P87" s="24"/>
    </row>
    <row r="88" spans="1:16" s="2" customFormat="1" ht="17.399999999999999" x14ac:dyDescent="0.3">
      <c r="A88" s="146" t="s">
        <v>91</v>
      </c>
      <c r="B88" s="147" t="s">
        <v>174</v>
      </c>
      <c r="C88" s="169">
        <v>61.6875</v>
      </c>
      <c r="D88" s="169">
        <v>62.4375</v>
      </c>
      <c r="E88" s="169">
        <v>58.25</v>
      </c>
      <c r="F88" s="160">
        <v>1104.0429665609552</v>
      </c>
      <c r="G88" s="160">
        <v>934.89048945082959</v>
      </c>
      <c r="H88" s="160">
        <v>2131.5487474298243</v>
      </c>
      <c r="I88" s="160">
        <v>607.46716542889476</v>
      </c>
      <c r="J88" s="161">
        <v>0.72166681139086042</v>
      </c>
      <c r="K88" s="161">
        <v>0.83645566396179039</v>
      </c>
      <c r="L88" s="165">
        <v>839</v>
      </c>
      <c r="M88" s="165">
        <v>198.08804633210943</v>
      </c>
      <c r="N88" s="165"/>
      <c r="O88" s="27"/>
      <c r="P88" s="24"/>
    </row>
    <row r="89" spans="1:16" s="2" customFormat="1" ht="17.399999999999999" x14ac:dyDescent="0.3">
      <c r="A89" s="146" t="s">
        <v>84</v>
      </c>
      <c r="B89" s="147" t="s">
        <v>175</v>
      </c>
      <c r="C89" s="169">
        <v>64.80952380952381</v>
      </c>
      <c r="D89" s="169">
        <v>65.333333333333329</v>
      </c>
      <c r="E89" s="169">
        <v>61.714285714285715</v>
      </c>
      <c r="F89" s="160">
        <v>998.03741986131104</v>
      </c>
      <c r="G89" s="160">
        <v>881.72639520692337</v>
      </c>
      <c r="H89" s="160">
        <v>2292.0842970958624</v>
      </c>
      <c r="I89" s="160">
        <v>681.99584775907044</v>
      </c>
      <c r="J89" s="161">
        <v>0.71649484536082475</v>
      </c>
      <c r="K89" s="161">
        <v>0.83402160101651845</v>
      </c>
      <c r="L89" s="165">
        <v>663.15945465323057</v>
      </c>
      <c r="M89" s="165">
        <v>96.757672073651904</v>
      </c>
      <c r="N89" s="165"/>
      <c r="O89" s="27"/>
      <c r="P89" s="24"/>
    </row>
    <row r="90" spans="1:16" ht="13.8" x14ac:dyDescent="0.25">
      <c r="A90" s="11"/>
      <c r="B90" s="12"/>
      <c r="G90" s="3"/>
      <c r="H90" s="3"/>
      <c r="I90" s="3"/>
      <c r="J90" s="3"/>
      <c r="K90" s="3"/>
      <c r="L90" s="3"/>
      <c r="M90" s="3"/>
      <c r="N90" s="3"/>
      <c r="O90" s="3"/>
      <c r="P90" s="9"/>
    </row>
    <row r="91" spans="1:16" ht="13.8" x14ac:dyDescent="0.25">
      <c r="A91" s="11"/>
      <c r="B91" s="12"/>
      <c r="G91" s="3"/>
      <c r="H91" s="3"/>
      <c r="I91" s="3"/>
      <c r="J91" s="3"/>
      <c r="K91" s="3"/>
      <c r="L91" s="3"/>
      <c r="M91" s="3"/>
      <c r="N91" s="3"/>
      <c r="O91" s="3"/>
      <c r="P91" s="9"/>
    </row>
    <row r="92" spans="1:16" x14ac:dyDescent="0.25">
      <c r="A92" s="13"/>
      <c r="G92" s="3"/>
      <c r="H92" s="3"/>
      <c r="I92" s="3"/>
    </row>
    <row r="93" spans="1:16" ht="15.75" customHeight="1" x14ac:dyDescent="0.25">
      <c r="C93" s="86"/>
      <c r="D93" s="86"/>
      <c r="E93" s="86"/>
      <c r="F93" s="86"/>
      <c r="G93" s="86"/>
      <c r="H93" s="28"/>
      <c r="I93" s="3"/>
      <c r="J93" s="29"/>
      <c r="K93" s="29"/>
      <c r="L93" s="30"/>
      <c r="M93" s="31"/>
      <c r="N93" s="30"/>
      <c r="O93" s="30"/>
      <c r="P93" s="1"/>
    </row>
    <row r="94" spans="1:16" x14ac:dyDescent="0.3">
      <c r="C94" s="48"/>
      <c r="D94" s="48"/>
      <c r="E94" s="48"/>
      <c r="G94" s="3"/>
      <c r="H94" s="3"/>
      <c r="I94" s="3"/>
      <c r="J94" s="29"/>
      <c r="K94" s="29"/>
      <c r="L94" s="30"/>
      <c r="M94" s="31"/>
      <c r="N94" s="30"/>
      <c r="O94" s="30"/>
      <c r="P94" s="1"/>
    </row>
    <row r="95" spans="1:16" x14ac:dyDescent="0.3">
      <c r="C95" s="48"/>
      <c r="D95" s="48"/>
      <c r="E95" s="48"/>
      <c r="G95" s="3"/>
      <c r="H95" s="3"/>
      <c r="I95" s="3"/>
      <c r="J95" s="29"/>
      <c r="K95" s="29"/>
      <c r="L95" s="30"/>
      <c r="M95" s="31"/>
      <c r="N95" s="30"/>
      <c r="O95" s="30"/>
      <c r="P95" s="1"/>
    </row>
    <row r="96" spans="1:16" x14ac:dyDescent="0.25">
      <c r="C96" s="29"/>
      <c r="D96" s="29"/>
      <c r="E96" s="29"/>
      <c r="F96" s="30"/>
      <c r="G96" s="29"/>
      <c r="H96" s="29"/>
      <c r="I96" s="29"/>
      <c r="J96" s="63"/>
      <c r="K96" s="63"/>
      <c r="L96" s="30"/>
      <c r="M96" s="65"/>
      <c r="N96" s="30"/>
      <c r="O96" s="30"/>
      <c r="P96" s="1"/>
    </row>
    <row r="97" spans="3:16" x14ac:dyDescent="0.25">
      <c r="C97" s="29"/>
      <c r="D97" s="29"/>
      <c r="E97" s="29"/>
      <c r="F97" s="30"/>
      <c r="G97" s="30"/>
      <c r="H97" s="30"/>
      <c r="I97" s="30"/>
      <c r="J97" s="64"/>
      <c r="K97" s="64"/>
      <c r="L97" s="30"/>
      <c r="M97" s="65"/>
      <c r="N97" s="30"/>
      <c r="O97" s="30"/>
      <c r="P97" s="1"/>
    </row>
    <row r="98" spans="3:16" x14ac:dyDescent="0.25">
      <c r="C98" s="29"/>
      <c r="D98" s="29"/>
      <c r="E98" s="29"/>
      <c r="F98" s="30"/>
      <c r="G98" s="30"/>
      <c r="H98" s="30"/>
      <c r="I98" s="30"/>
      <c r="J98" s="64"/>
      <c r="K98" s="64"/>
      <c r="L98" s="30"/>
      <c r="M98" s="65"/>
      <c r="N98" s="30"/>
      <c r="O98" s="30"/>
      <c r="P98" s="1"/>
    </row>
    <row r="99" spans="3:16" x14ac:dyDescent="0.25">
      <c r="C99" s="29"/>
      <c r="D99" s="29"/>
      <c r="E99" s="29"/>
      <c r="F99" s="30"/>
      <c r="G99" s="30"/>
      <c r="H99" s="30"/>
      <c r="I99" s="30"/>
      <c r="J99" s="64"/>
      <c r="K99" s="64"/>
      <c r="L99" s="30"/>
      <c r="M99" s="65"/>
      <c r="N99" s="30"/>
      <c r="O99" s="30"/>
      <c r="P99" s="1"/>
    </row>
    <row r="100" spans="3:16" x14ac:dyDescent="0.25">
      <c r="C100" s="29"/>
      <c r="D100" s="29"/>
      <c r="E100" s="29"/>
      <c r="F100" s="30"/>
      <c r="G100" s="30"/>
      <c r="H100" s="30"/>
      <c r="I100" s="30"/>
      <c r="J100" s="64"/>
      <c r="K100" s="64"/>
      <c r="L100" s="30"/>
      <c r="M100" s="65"/>
      <c r="N100" s="30"/>
      <c r="O100" s="30"/>
      <c r="P100" s="1"/>
    </row>
    <row r="101" spans="3:16" x14ac:dyDescent="0.25">
      <c r="C101" s="30"/>
      <c r="D101" s="30"/>
      <c r="E101" s="30"/>
      <c r="F101" s="30"/>
      <c r="G101" s="30"/>
      <c r="H101" s="30"/>
      <c r="I101" s="30"/>
      <c r="J101" s="64"/>
      <c r="K101" s="64"/>
      <c r="L101" s="30"/>
      <c r="M101" s="65"/>
      <c r="N101" s="30"/>
      <c r="O101" s="30"/>
      <c r="P101" s="1"/>
    </row>
    <row r="102" spans="3:16" x14ac:dyDescent="0.25">
      <c r="C102" s="30"/>
      <c r="D102" s="30"/>
      <c r="E102" s="30"/>
      <c r="F102" s="30"/>
      <c r="G102" s="30"/>
      <c r="H102" s="30"/>
      <c r="I102" s="30"/>
      <c r="J102" s="64"/>
      <c r="K102" s="64"/>
      <c r="L102" s="30"/>
      <c r="M102" s="65"/>
      <c r="N102" s="30"/>
      <c r="O102" s="30"/>
      <c r="P102" s="1"/>
    </row>
    <row r="103" spans="3:16" x14ac:dyDescent="0.25">
      <c r="J103" s="30"/>
      <c r="K103" s="30"/>
      <c r="L103" s="30"/>
      <c r="M103" s="31"/>
      <c r="N103" s="30"/>
      <c r="O103" s="30"/>
    </row>
    <row r="104" spans="3:16" x14ac:dyDescent="0.25">
      <c r="J104" s="30"/>
      <c r="K104" s="30"/>
      <c r="L104" s="30"/>
      <c r="M104" s="31"/>
      <c r="N104" s="30"/>
      <c r="O104" s="30"/>
    </row>
  </sheetData>
  <printOptions horizontalCentered="1"/>
  <pageMargins left="0.39370078740157483" right="0.39370078740157483" top="0.39370078740157483" bottom="0.39370078740157483" header="0.51181102362204722" footer="0.51181102362204722"/>
  <pageSetup paperSize="9" scale="50" orientation="landscape"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zoomScale="50" zoomScaleNormal="50" workbookViewId="0">
      <pane xSplit="2" ySplit="3" topLeftCell="C61" activePane="bottomRight" state="frozen"/>
      <selection pane="topRight"/>
      <selection pane="bottomLeft"/>
      <selection pane="bottomRight" activeCell="N85" sqref="N85:O85"/>
    </sheetView>
  </sheetViews>
  <sheetFormatPr defaultColWidth="13.5546875" defaultRowHeight="15.6" x14ac:dyDescent="0.25"/>
  <cols>
    <col min="1" max="1" width="11.6640625" style="15" customWidth="1"/>
    <col min="2" max="2" width="22.109375" style="14" customWidth="1"/>
    <col min="3" max="3" width="17" style="1" customWidth="1"/>
    <col min="4" max="4" width="19.88671875" style="1" customWidth="1"/>
    <col min="5" max="5" width="16.6640625" style="1" customWidth="1"/>
    <col min="6" max="6" width="16.109375" style="1" customWidth="1"/>
    <col min="7" max="7" width="16.44140625" style="1" customWidth="1"/>
    <col min="8" max="8" width="16.5546875" style="1" customWidth="1"/>
    <col min="9" max="9" width="17.33203125" style="1" customWidth="1"/>
    <col min="10" max="10" width="19.33203125" style="1" customWidth="1"/>
    <col min="11" max="11" width="18.109375" style="1" customWidth="1"/>
    <col min="12" max="12" width="16.33203125" style="1" customWidth="1"/>
    <col min="13" max="13" width="15.88671875" style="1" customWidth="1"/>
    <col min="14" max="14" width="16.88671875" style="1" customWidth="1"/>
    <col min="15" max="15" width="17.33203125" style="1" customWidth="1"/>
    <col min="16" max="16" width="160.6640625" style="10" customWidth="1"/>
    <col min="17" max="17" width="17" style="1" customWidth="1"/>
    <col min="18" max="16384" width="13.5546875" style="1"/>
  </cols>
  <sheetData>
    <row r="1" spans="1:17" ht="44.25" customHeight="1" x14ac:dyDescent="0.25">
      <c r="A1" s="47" t="s">
        <v>316</v>
      </c>
      <c r="B1" s="47"/>
      <c r="C1" s="47"/>
      <c r="D1" s="47"/>
      <c r="E1" s="47"/>
      <c r="F1" s="47"/>
      <c r="G1" s="47"/>
      <c r="H1" s="47"/>
      <c r="I1" s="47"/>
      <c r="J1" s="47"/>
      <c r="K1" s="47"/>
      <c r="L1" s="47"/>
      <c r="M1" s="47"/>
      <c r="N1" s="47"/>
      <c r="O1" s="47"/>
      <c r="P1" s="47"/>
    </row>
    <row r="2" spans="1:17" s="8" customFormat="1" ht="20.399999999999999" x14ac:dyDescent="0.2">
      <c r="A2" s="16"/>
      <c r="B2" s="17"/>
      <c r="C2" s="18" t="s">
        <v>54</v>
      </c>
      <c r="D2" s="18" t="s">
        <v>55</v>
      </c>
      <c r="E2" s="18" t="s">
        <v>56</v>
      </c>
      <c r="F2" s="18" t="s">
        <v>57</v>
      </c>
      <c r="G2" s="18" t="s">
        <v>58</v>
      </c>
      <c r="H2" s="18" t="s">
        <v>59</v>
      </c>
      <c r="I2" s="18" t="s">
        <v>60</v>
      </c>
      <c r="J2" s="18" t="s">
        <v>61</v>
      </c>
      <c r="K2" s="18" t="s">
        <v>62</v>
      </c>
      <c r="L2" s="18" t="s">
        <v>63</v>
      </c>
      <c r="M2" s="18" t="s">
        <v>64</v>
      </c>
      <c r="N2" s="18"/>
      <c r="O2" s="18"/>
      <c r="P2" s="18" t="s">
        <v>67</v>
      </c>
    </row>
    <row r="3" spans="1:17" s="145" customFormat="1" ht="87" x14ac:dyDescent="0.3">
      <c r="A3" s="143" t="s">
        <v>68</v>
      </c>
      <c r="B3" s="143" t="s">
        <v>69</v>
      </c>
      <c r="C3" s="144" t="s">
        <v>70</v>
      </c>
      <c r="D3" s="144" t="s">
        <v>71</v>
      </c>
      <c r="E3" s="144" t="s">
        <v>72</v>
      </c>
      <c r="F3" s="144" t="s">
        <v>73</v>
      </c>
      <c r="G3" s="144" t="s">
        <v>74</v>
      </c>
      <c r="H3" s="144" t="s">
        <v>75</v>
      </c>
      <c r="I3" s="144" t="s">
        <v>76</v>
      </c>
      <c r="J3" s="144" t="s">
        <v>77</v>
      </c>
      <c r="K3" s="144" t="s">
        <v>78</v>
      </c>
      <c r="L3" s="144" t="s">
        <v>79</v>
      </c>
      <c r="M3" s="144" t="s">
        <v>80</v>
      </c>
      <c r="N3" s="144" t="s">
        <v>317</v>
      </c>
      <c r="O3" s="144" t="s">
        <v>329</v>
      </c>
      <c r="P3" s="144" t="s">
        <v>83</v>
      </c>
    </row>
    <row r="4" spans="1:17" s="145" customFormat="1" ht="34.799999999999997" x14ac:dyDescent="0.3">
      <c r="A4" s="146" t="s">
        <v>84</v>
      </c>
      <c r="B4" s="147" t="s">
        <v>85</v>
      </c>
      <c r="C4" s="148">
        <v>66</v>
      </c>
      <c r="D4" s="147">
        <v>66</v>
      </c>
      <c r="E4" s="147">
        <v>61</v>
      </c>
      <c r="F4" s="149">
        <v>1012.9819040125885</v>
      </c>
      <c r="G4" s="149">
        <v>926.17007251153598</v>
      </c>
      <c r="H4" s="149">
        <v>2047.4691843692631</v>
      </c>
      <c r="I4" s="149">
        <v>714.39811172305269</v>
      </c>
      <c r="J4" s="150">
        <v>0.90214244354371742</v>
      </c>
      <c r="K4" s="150">
        <v>1.1170370370370371</v>
      </c>
      <c r="L4" s="149">
        <v>683.71361132966172</v>
      </c>
      <c r="M4" s="149">
        <v>343.66378179910816</v>
      </c>
      <c r="N4" s="149">
        <v>7626</v>
      </c>
      <c r="O4" s="149">
        <v>12620</v>
      </c>
      <c r="P4" s="151" t="s">
        <v>319</v>
      </c>
    </row>
    <row r="5" spans="1:17" s="145" customFormat="1" ht="17.399999999999999" x14ac:dyDescent="0.3">
      <c r="A5" s="146" t="s">
        <v>84</v>
      </c>
      <c r="B5" s="147" t="s">
        <v>86</v>
      </c>
      <c r="C5" s="147">
        <v>66</v>
      </c>
      <c r="D5" s="147">
        <v>70</v>
      </c>
      <c r="E5" s="147">
        <v>64</v>
      </c>
      <c r="F5" s="149">
        <v>1163.4986634986635</v>
      </c>
      <c r="G5" s="149">
        <v>851.31004366812226</v>
      </c>
      <c r="H5" s="149">
        <v>2426.1954261954261</v>
      </c>
      <c r="I5" s="149">
        <v>500.89100089100089</v>
      </c>
      <c r="J5" s="150">
        <v>0.61965695616662131</v>
      </c>
      <c r="K5" s="150">
        <v>0.79985673352435527</v>
      </c>
      <c r="L5" s="149">
        <v>697.50519750519754</v>
      </c>
      <c r="M5" s="149">
        <v>-13.840065340065419</v>
      </c>
      <c r="N5" s="149">
        <v>6734</v>
      </c>
      <c r="O5" s="149">
        <v>11611</v>
      </c>
      <c r="P5" s="151" t="s">
        <v>320</v>
      </c>
    </row>
    <row r="6" spans="1:17" s="145" customFormat="1" ht="17.399999999999999" x14ac:dyDescent="0.3">
      <c r="A6" s="146" t="s">
        <v>87</v>
      </c>
      <c r="B6" s="147" t="s">
        <v>88</v>
      </c>
      <c r="C6" s="147">
        <v>62</v>
      </c>
      <c r="D6" s="147">
        <v>65</v>
      </c>
      <c r="E6" s="147">
        <v>56</v>
      </c>
      <c r="F6" s="149">
        <v>1080.2195378923382</v>
      </c>
      <c r="G6" s="149">
        <v>845.89273591310246</v>
      </c>
      <c r="H6" s="149">
        <v>2281.7239605027808</v>
      </c>
      <c r="I6" s="149">
        <v>649.49893416313432</v>
      </c>
      <c r="J6" s="150">
        <v>0.76997021391822362</v>
      </c>
      <c r="K6" s="150">
        <v>0.82314694245889564</v>
      </c>
      <c r="L6" s="149">
        <v>814.59338936123299</v>
      </c>
      <c r="M6" s="149">
        <v>-13.341263813000834</v>
      </c>
      <c r="N6" s="149">
        <v>40813</v>
      </c>
      <c r="O6" s="149">
        <v>87066</v>
      </c>
      <c r="P6" s="151" t="s">
        <v>320</v>
      </c>
    </row>
    <row r="7" spans="1:17" s="145" customFormat="1" ht="17.399999999999999" x14ac:dyDescent="0.3">
      <c r="A7" s="146" t="s">
        <v>89</v>
      </c>
      <c r="B7" s="147" t="s">
        <v>90</v>
      </c>
      <c r="C7" s="147">
        <v>68</v>
      </c>
      <c r="D7" s="147">
        <v>64</v>
      </c>
      <c r="E7" s="147">
        <v>62</v>
      </c>
      <c r="F7" s="149">
        <v>892.53147538973906</v>
      </c>
      <c r="G7" s="149">
        <v>859.8531398245425</v>
      </c>
      <c r="H7" s="149">
        <v>1709.6556606664897</v>
      </c>
      <c r="I7" s="149">
        <v>197.73859387450707</v>
      </c>
      <c r="J7" s="150">
        <v>0.17883210543941061</v>
      </c>
      <c r="K7" s="150">
        <v>0.59503461957564874</v>
      </c>
      <c r="L7" s="149">
        <v>203.59487567169973</v>
      </c>
      <c r="M7" s="149">
        <v>-55.240136485299224</v>
      </c>
      <c r="N7" s="149">
        <v>48943</v>
      </c>
      <c r="O7" s="149">
        <v>118524</v>
      </c>
      <c r="P7" s="151" t="s">
        <v>320</v>
      </c>
    </row>
    <row r="8" spans="1:17" s="145" customFormat="1" ht="17.399999999999999" x14ac:dyDescent="0.3">
      <c r="A8" s="146" t="s">
        <v>91</v>
      </c>
      <c r="B8" s="147" t="s">
        <v>92</v>
      </c>
      <c r="C8" s="147">
        <v>58</v>
      </c>
      <c r="D8" s="147">
        <v>57</v>
      </c>
      <c r="E8" s="147">
        <v>53</v>
      </c>
      <c r="F8" s="149">
        <v>848.10914057242394</v>
      </c>
      <c r="G8" s="149">
        <v>813.74013344380967</v>
      </c>
      <c r="H8" s="149">
        <v>1425.2800760064922</v>
      </c>
      <c r="I8" s="149">
        <v>369.9774355726218</v>
      </c>
      <c r="J8" s="150">
        <v>0.49873758626493858</v>
      </c>
      <c r="K8" s="150">
        <v>0.7203663707602006</v>
      </c>
      <c r="L8" s="149">
        <v>455.60349946557938</v>
      </c>
      <c r="M8" s="149">
        <v>199.55662879537627</v>
      </c>
      <c r="N8" s="149">
        <v>25261</v>
      </c>
      <c r="O8" s="149">
        <v>27359</v>
      </c>
      <c r="P8" s="151" t="s">
        <v>320</v>
      </c>
    </row>
    <row r="9" spans="1:17" s="145" customFormat="1" ht="17.399999999999999" x14ac:dyDescent="0.3">
      <c r="A9" s="146" t="s">
        <v>91</v>
      </c>
      <c r="B9" s="147" t="s">
        <v>93</v>
      </c>
      <c r="C9" s="147">
        <v>68</v>
      </c>
      <c r="D9" s="147">
        <v>66</v>
      </c>
      <c r="E9" s="147">
        <v>62</v>
      </c>
      <c r="F9" s="149">
        <v>1012.1507305819021</v>
      </c>
      <c r="G9" s="149">
        <v>851.3681592039801</v>
      </c>
      <c r="H9" s="149">
        <v>1801.9078185080748</v>
      </c>
      <c r="I9" s="149">
        <v>534.4783388874647</v>
      </c>
      <c r="J9" s="150">
        <v>1.0681756203981456</v>
      </c>
      <c r="K9" s="150">
        <v>1.0364823432755015</v>
      </c>
      <c r="L9" s="149">
        <v>952.62753140220457</v>
      </c>
      <c r="M9" s="149">
        <v>390.80133299154073</v>
      </c>
      <c r="N9" s="149">
        <v>19505</v>
      </c>
      <c r="O9" s="149">
        <v>37610</v>
      </c>
      <c r="P9" s="151" t="s">
        <v>320</v>
      </c>
    </row>
    <row r="10" spans="1:17" s="145" customFormat="1" ht="17.399999999999999" x14ac:dyDescent="0.3">
      <c r="A10" s="146" t="s">
        <v>89</v>
      </c>
      <c r="B10" s="147" t="s">
        <v>94</v>
      </c>
      <c r="C10" s="147">
        <v>65</v>
      </c>
      <c r="D10" s="147">
        <v>61</v>
      </c>
      <c r="E10" s="147">
        <v>57</v>
      </c>
      <c r="F10" s="149">
        <v>1109.4550063371357</v>
      </c>
      <c r="G10" s="149">
        <v>1106.5506259609049</v>
      </c>
      <c r="H10" s="149">
        <v>1708.339670468948</v>
      </c>
      <c r="I10" s="149">
        <v>334.98098859315587</v>
      </c>
      <c r="J10" s="150">
        <v>0.63634516378575856</v>
      </c>
      <c r="K10" s="150">
        <v>0.73932174522836847</v>
      </c>
      <c r="L10" s="149">
        <v>710.51964512040558</v>
      </c>
      <c r="M10" s="149">
        <v>-25.54697084917639</v>
      </c>
      <c r="N10" s="149">
        <v>39450</v>
      </c>
      <c r="O10" s="149">
        <v>90778</v>
      </c>
      <c r="P10" s="151" t="s">
        <v>320</v>
      </c>
    </row>
    <row r="11" spans="1:17" s="145" customFormat="1" ht="17.399999999999999" x14ac:dyDescent="0.3">
      <c r="A11" s="146" t="s">
        <v>84</v>
      </c>
      <c r="B11" s="147" t="s">
        <v>95</v>
      </c>
      <c r="C11" s="147">
        <v>61</v>
      </c>
      <c r="D11" s="147">
        <v>62</v>
      </c>
      <c r="E11" s="147">
        <v>57</v>
      </c>
      <c r="F11" s="149">
        <v>1188.0299016930639</v>
      </c>
      <c r="G11" s="149">
        <v>1074.6760377772896</v>
      </c>
      <c r="H11" s="149">
        <v>2597.8973238667395</v>
      </c>
      <c r="I11" s="149">
        <v>508.32878208629165</v>
      </c>
      <c r="J11" s="150">
        <v>0.8257541647906349</v>
      </c>
      <c r="K11" s="150">
        <v>0.90629539951573845</v>
      </c>
      <c r="L11" s="149">
        <v>1388.1758601856909</v>
      </c>
      <c r="M11" s="149">
        <v>209.68022938285094</v>
      </c>
      <c r="N11" s="149">
        <v>7324</v>
      </c>
      <c r="O11" s="149">
        <v>13912</v>
      </c>
      <c r="P11" s="151" t="s">
        <v>320</v>
      </c>
    </row>
    <row r="12" spans="1:17" s="145" customFormat="1" ht="17.399999999999999" x14ac:dyDescent="0.3">
      <c r="A12" s="146" t="s">
        <v>89</v>
      </c>
      <c r="B12" s="147" t="s">
        <v>96</v>
      </c>
      <c r="C12" s="147">
        <v>69</v>
      </c>
      <c r="D12" s="147">
        <v>64</v>
      </c>
      <c r="E12" s="147">
        <v>63</v>
      </c>
      <c r="F12" s="149">
        <v>1229.8347910592809</v>
      </c>
      <c r="G12" s="149">
        <v>1217.8654478389865</v>
      </c>
      <c r="H12" s="149">
        <v>1862.1744753659041</v>
      </c>
      <c r="I12" s="149">
        <v>485.14992696645743</v>
      </c>
      <c r="J12" s="150">
        <v>1.0459821851927116</v>
      </c>
      <c r="K12" s="150">
        <v>1.0298480851250935</v>
      </c>
      <c r="L12" s="149">
        <v>620.7851105810289</v>
      </c>
      <c r="M12" s="149">
        <v>29.734274081926898</v>
      </c>
      <c r="N12" s="149">
        <v>67914</v>
      </c>
      <c r="O12" s="149">
        <v>161146</v>
      </c>
      <c r="P12" s="151" t="s">
        <v>320</v>
      </c>
    </row>
    <row r="13" spans="1:17" s="145" customFormat="1" ht="17.399999999999999" x14ac:dyDescent="0.3">
      <c r="A13" s="146" t="s">
        <v>97</v>
      </c>
      <c r="B13" s="147" t="s">
        <v>98</v>
      </c>
      <c r="C13" s="147">
        <v>64</v>
      </c>
      <c r="D13" s="147">
        <v>64</v>
      </c>
      <c r="E13" s="147">
        <v>59</v>
      </c>
      <c r="F13" s="149">
        <v>1038.5680320221506</v>
      </c>
      <c r="G13" s="149">
        <v>943.93792914972846</v>
      </c>
      <c r="H13" s="149">
        <v>1551.0127306106481</v>
      </c>
      <c r="I13" s="149">
        <v>285.46061937580885</v>
      </c>
      <c r="J13" s="150">
        <v>0.43561232156273477</v>
      </c>
      <c r="K13" s="150">
        <v>0.71549765187092862</v>
      </c>
      <c r="L13" s="149">
        <v>740.33165798898483</v>
      </c>
      <c r="M13" s="149">
        <v>428.55391699521476</v>
      </c>
      <c r="N13" s="149">
        <v>66454</v>
      </c>
      <c r="O13" s="149">
        <v>173403</v>
      </c>
      <c r="P13" s="151" t="s">
        <v>320</v>
      </c>
    </row>
    <row r="14" spans="1:17" s="145" customFormat="1" ht="17.399999999999999" x14ac:dyDescent="0.3">
      <c r="A14" s="146" t="s">
        <v>84</v>
      </c>
      <c r="B14" s="147" t="s">
        <v>99</v>
      </c>
      <c r="C14" s="147">
        <v>62</v>
      </c>
      <c r="D14" s="147">
        <v>64</v>
      </c>
      <c r="E14" s="147">
        <v>57</v>
      </c>
      <c r="F14" s="149">
        <v>1056.8217790440012</v>
      </c>
      <c r="G14" s="149">
        <v>656.19484645252385</v>
      </c>
      <c r="H14" s="149">
        <v>2370.0538144982588</v>
      </c>
      <c r="I14" s="149">
        <v>828.2684393795505</v>
      </c>
      <c r="J14" s="150">
        <v>0.81619084865076263</v>
      </c>
      <c r="K14" s="150">
        <v>0.70179287066692808</v>
      </c>
      <c r="L14" s="149">
        <v>728.55333966445073</v>
      </c>
      <c r="M14" s="149">
        <v>142.99240265906926</v>
      </c>
      <c r="N14" s="149">
        <v>6318</v>
      </c>
      <c r="O14" s="149">
        <v>7092</v>
      </c>
      <c r="P14" s="151" t="s">
        <v>320</v>
      </c>
      <c r="Q14" s="153"/>
    </row>
    <row r="15" spans="1:17" s="145" customFormat="1" ht="17.399999999999999" x14ac:dyDescent="0.3">
      <c r="A15" s="146" t="s">
        <v>91</v>
      </c>
      <c r="B15" s="147" t="s">
        <v>100</v>
      </c>
      <c r="C15" s="147">
        <v>66</v>
      </c>
      <c r="D15" s="147">
        <v>66</v>
      </c>
      <c r="E15" s="147">
        <v>63</v>
      </c>
      <c r="F15" s="149">
        <v>1051.1432967266169</v>
      </c>
      <c r="G15" s="149">
        <v>881.56441039994104</v>
      </c>
      <c r="H15" s="149">
        <v>2498.7001962968857</v>
      </c>
      <c r="I15" s="149">
        <v>945.4082444692026</v>
      </c>
      <c r="J15" s="150">
        <v>0.77571892672361931</v>
      </c>
      <c r="K15" s="150">
        <v>0.90639750928994678</v>
      </c>
      <c r="L15" s="149">
        <v>986.04700514616161</v>
      </c>
      <c r="M15" s="149">
        <v>295.13857499071582</v>
      </c>
      <c r="N15" s="149">
        <v>18849</v>
      </c>
      <c r="O15" s="149">
        <v>37110</v>
      </c>
      <c r="P15" s="151" t="s">
        <v>320</v>
      </c>
    </row>
    <row r="16" spans="1:17" s="145" customFormat="1" ht="17.399999999999999" x14ac:dyDescent="0.3">
      <c r="A16" s="146" t="s">
        <v>97</v>
      </c>
      <c r="B16" s="147" t="s">
        <v>101</v>
      </c>
      <c r="C16" s="147">
        <v>57</v>
      </c>
      <c r="D16" s="147">
        <v>59</v>
      </c>
      <c r="E16" s="147">
        <v>53</v>
      </c>
      <c r="F16" s="149">
        <v>1079.7110474529829</v>
      </c>
      <c r="G16" s="149">
        <v>858.06732285605528</v>
      </c>
      <c r="H16" s="149">
        <v>1975.5200315522895</v>
      </c>
      <c r="I16" s="149">
        <v>845.60136173039393</v>
      </c>
      <c r="J16" s="150">
        <v>0.20417014538649778</v>
      </c>
      <c r="K16" s="150">
        <v>0.46588352679967948</v>
      </c>
      <c r="L16" s="149">
        <v>2141.2380122057543</v>
      </c>
      <c r="M16" s="149">
        <v>756.74089757960712</v>
      </c>
      <c r="N16" s="149">
        <v>24087</v>
      </c>
      <c r="O16" s="149">
        <v>55729</v>
      </c>
      <c r="P16" s="151" t="s">
        <v>320</v>
      </c>
    </row>
    <row r="17" spans="1:19" s="145" customFormat="1" ht="34.799999999999997" x14ac:dyDescent="0.3">
      <c r="A17" s="146" t="s">
        <v>97</v>
      </c>
      <c r="B17" s="147" t="s">
        <v>102</v>
      </c>
      <c r="C17" s="147">
        <v>63</v>
      </c>
      <c r="D17" s="147">
        <v>62</v>
      </c>
      <c r="E17" s="147">
        <v>57</v>
      </c>
      <c r="F17" s="149">
        <v>920.04009929348865</v>
      </c>
      <c r="G17" s="149">
        <v>874.394649458054</v>
      </c>
      <c r="H17" s="149">
        <v>1358.8886767233148</v>
      </c>
      <c r="I17" s="149">
        <v>509.3966727133855</v>
      </c>
      <c r="J17" s="150">
        <v>0.3251248136116161</v>
      </c>
      <c r="K17" s="150">
        <v>0.517340903635226</v>
      </c>
      <c r="L17" s="149">
        <v>393.41464578957419</v>
      </c>
      <c r="M17" s="149">
        <v>535.65972885239637</v>
      </c>
      <c r="N17" s="149">
        <v>83792</v>
      </c>
      <c r="O17" s="149">
        <v>215923</v>
      </c>
      <c r="P17" s="151" t="s">
        <v>321</v>
      </c>
    </row>
    <row r="18" spans="1:19" s="145" customFormat="1" ht="17.399999999999999" x14ac:dyDescent="0.3">
      <c r="A18" s="146" t="s">
        <v>84</v>
      </c>
      <c r="B18" s="147" t="s">
        <v>103</v>
      </c>
      <c r="C18" s="147">
        <v>65</v>
      </c>
      <c r="D18" s="147">
        <v>64</v>
      </c>
      <c r="E18" s="147">
        <v>58</v>
      </c>
      <c r="F18" s="149">
        <v>760.79776422764223</v>
      </c>
      <c r="G18" s="149">
        <v>830.68202596452738</v>
      </c>
      <c r="H18" s="149">
        <v>2261.4329268292681</v>
      </c>
      <c r="I18" s="149">
        <v>602.13414634146341</v>
      </c>
      <c r="J18" s="150">
        <v>0.27119560725900937</v>
      </c>
      <c r="K18" s="150">
        <v>0.30318819116522416</v>
      </c>
      <c r="L18" s="149">
        <v>872.20528455284557</v>
      </c>
      <c r="M18" s="149">
        <v>-144.11674288617897</v>
      </c>
      <c r="N18" s="149">
        <v>7872</v>
      </c>
      <c r="O18" s="149">
        <v>12745</v>
      </c>
      <c r="P18" s="151" t="s">
        <v>320</v>
      </c>
    </row>
    <row r="19" spans="1:19" s="145" customFormat="1" ht="17.399999999999999" x14ac:dyDescent="0.3">
      <c r="A19" s="146" t="s">
        <v>91</v>
      </c>
      <c r="B19" s="147" t="s">
        <v>104</v>
      </c>
      <c r="C19" s="147">
        <v>65</v>
      </c>
      <c r="D19" s="147">
        <v>65</v>
      </c>
      <c r="E19" s="147">
        <v>64</v>
      </c>
      <c r="F19" s="149">
        <v>964.19960546503978</v>
      </c>
      <c r="G19" s="149">
        <v>850.59382422802855</v>
      </c>
      <c r="H19" s="149">
        <v>2140.9366552202819</v>
      </c>
      <c r="I19" s="149">
        <v>623.65748520493901</v>
      </c>
      <c r="J19" s="150">
        <v>0.55000000000000004</v>
      </c>
      <c r="K19" s="150">
        <v>0.72</v>
      </c>
      <c r="L19" s="149">
        <v>814.49550668517577</v>
      </c>
      <c r="M19" s="149">
        <v>127.02995543216187</v>
      </c>
      <c r="N19" s="149">
        <v>13687</v>
      </c>
      <c r="O19" s="149">
        <v>21044</v>
      </c>
      <c r="P19" s="151" t="s">
        <v>320</v>
      </c>
    </row>
    <row r="20" spans="1:19" s="145" customFormat="1" ht="17.399999999999999" x14ac:dyDescent="0.3">
      <c r="A20" s="146" t="s">
        <v>91</v>
      </c>
      <c r="B20" s="147" t="s">
        <v>105</v>
      </c>
      <c r="C20" s="147">
        <v>66</v>
      </c>
      <c r="D20" s="147">
        <v>67</v>
      </c>
      <c r="E20" s="147">
        <v>63</v>
      </c>
      <c r="F20" s="149">
        <v>1183.0475987647749</v>
      </c>
      <c r="G20" s="149">
        <v>715.58003197726066</v>
      </c>
      <c r="H20" s="149">
        <v>3148.3335108082206</v>
      </c>
      <c r="I20" s="149">
        <v>828.23980406772444</v>
      </c>
      <c r="J20" s="150">
        <v>0.49158137999339718</v>
      </c>
      <c r="K20" s="150">
        <v>0.58479374494472902</v>
      </c>
      <c r="L20" s="149">
        <v>825.57768075817273</v>
      </c>
      <c r="M20" s="149">
        <v>44.865083590672064</v>
      </c>
      <c r="N20" s="149">
        <v>9391</v>
      </c>
      <c r="O20" s="149">
        <v>17145</v>
      </c>
      <c r="P20" s="151" t="s">
        <v>320</v>
      </c>
      <c r="Q20" s="154"/>
      <c r="R20" s="154"/>
      <c r="S20" s="154"/>
    </row>
    <row r="21" spans="1:19" s="145" customFormat="1" ht="17.399999999999999" x14ac:dyDescent="0.3">
      <c r="A21" s="146" t="s">
        <v>89</v>
      </c>
      <c r="B21" s="147" t="s">
        <v>106</v>
      </c>
      <c r="C21" s="147">
        <v>69</v>
      </c>
      <c r="D21" s="147">
        <v>67</v>
      </c>
      <c r="E21" s="147">
        <v>63</v>
      </c>
      <c r="F21" s="149">
        <v>1001.8800116243808</v>
      </c>
      <c r="G21" s="149">
        <v>872.35032575674381</v>
      </c>
      <c r="H21" s="149">
        <v>1659.6217864483306</v>
      </c>
      <c r="I21" s="149">
        <v>238.65196704740728</v>
      </c>
      <c r="J21" s="150">
        <v>0.53788493627945355</v>
      </c>
      <c r="K21" s="150">
        <v>0.7522344366003485</v>
      </c>
      <c r="L21" s="149">
        <v>404.37683210350752</v>
      </c>
      <c r="M21" s="149">
        <v>35.755416287610693</v>
      </c>
      <c r="N21" s="149">
        <v>59358</v>
      </c>
      <c r="O21" s="149">
        <v>131615</v>
      </c>
      <c r="P21" s="151" t="s">
        <v>320</v>
      </c>
    </row>
    <row r="22" spans="1:19" s="145" customFormat="1" ht="17.399999999999999" x14ac:dyDescent="0.3">
      <c r="A22" s="146" t="s">
        <v>91</v>
      </c>
      <c r="B22" s="147" t="s">
        <v>107</v>
      </c>
      <c r="C22" s="147">
        <v>61</v>
      </c>
      <c r="D22" s="147">
        <v>60</v>
      </c>
      <c r="E22" s="147">
        <v>58</v>
      </c>
      <c r="F22" s="149">
        <v>923</v>
      </c>
      <c r="G22" s="149">
        <v>883</v>
      </c>
      <c r="H22" s="149">
        <v>1817.1056958094334</v>
      </c>
      <c r="I22" s="149">
        <v>353.07442183332722</v>
      </c>
      <c r="J22" s="150">
        <v>0.90165431848168076</v>
      </c>
      <c r="K22" s="150">
        <v>0.65135699373695199</v>
      </c>
      <c r="L22" s="149">
        <v>544.04296518212709</v>
      </c>
      <c r="M22" s="149">
        <v>197.2525665850718</v>
      </c>
      <c r="N22" s="149">
        <v>27371</v>
      </c>
      <c r="O22" s="149">
        <v>40835</v>
      </c>
      <c r="P22" s="151" t="s">
        <v>320</v>
      </c>
    </row>
    <row r="23" spans="1:19" s="145" customFormat="1" ht="17.399999999999999" x14ac:dyDescent="0.3">
      <c r="A23" s="146" t="s">
        <v>97</v>
      </c>
      <c r="B23" s="147" t="s">
        <v>108</v>
      </c>
      <c r="C23" s="147">
        <v>64</v>
      </c>
      <c r="D23" s="147">
        <v>62</v>
      </c>
      <c r="E23" s="147">
        <v>60</v>
      </c>
      <c r="F23" s="149">
        <v>940</v>
      </c>
      <c r="G23" s="149">
        <v>901</v>
      </c>
      <c r="H23" s="149">
        <v>1713.9084001607687</v>
      </c>
      <c r="I23" s="149">
        <v>254.74171754483339</v>
      </c>
      <c r="J23" s="150">
        <v>0.43222965258522261</v>
      </c>
      <c r="K23" s="150">
        <v>0.51215752224791533</v>
      </c>
      <c r="L23" s="149">
        <v>358.80112538039003</v>
      </c>
      <c r="M23" s="149">
        <v>194.18563034699235</v>
      </c>
      <c r="N23" s="149">
        <v>52249</v>
      </c>
      <c r="O23" s="149">
        <v>119950</v>
      </c>
      <c r="P23" s="151" t="s">
        <v>320</v>
      </c>
    </row>
    <row r="24" spans="1:19" s="145" customFormat="1" ht="17.399999999999999" x14ac:dyDescent="0.3">
      <c r="A24" s="146" t="s">
        <v>84</v>
      </c>
      <c r="B24" s="147" t="s">
        <v>109</v>
      </c>
      <c r="C24" s="147">
        <v>69</v>
      </c>
      <c r="D24" s="147">
        <v>64</v>
      </c>
      <c r="E24" s="147">
        <v>62</v>
      </c>
      <c r="F24" s="149">
        <v>995.74597386812513</v>
      </c>
      <c r="G24" s="149">
        <v>814.99649614576037</v>
      </c>
      <c r="H24" s="149">
        <v>2591.6134913400183</v>
      </c>
      <c r="I24" s="149">
        <v>706.32026739592834</v>
      </c>
      <c r="J24" s="150">
        <v>0.76927615870256649</v>
      </c>
      <c r="K24" s="150">
        <v>0.88247157475863092</v>
      </c>
      <c r="L24" s="149">
        <v>992.09966575508963</v>
      </c>
      <c r="M24" s="149">
        <v>63.66651473716194</v>
      </c>
      <c r="N24" s="149">
        <v>6582</v>
      </c>
      <c r="O24" s="149">
        <v>11656</v>
      </c>
      <c r="P24" s="151" t="s">
        <v>320</v>
      </c>
    </row>
    <row r="25" spans="1:19" s="145" customFormat="1" ht="17.399999999999999" x14ac:dyDescent="0.3">
      <c r="A25" s="146" t="s">
        <v>89</v>
      </c>
      <c r="B25" s="149" t="s">
        <v>110</v>
      </c>
      <c r="C25" s="147">
        <v>62</v>
      </c>
      <c r="D25" s="147">
        <v>55</v>
      </c>
      <c r="E25" s="147">
        <v>53</v>
      </c>
      <c r="F25" s="149">
        <v>925.91623949506572</v>
      </c>
      <c r="G25" s="149">
        <v>900.05145534363817</v>
      </c>
      <c r="H25" s="149">
        <v>1388.4123164905673</v>
      </c>
      <c r="I25" s="149">
        <v>361.17594901837708</v>
      </c>
      <c r="J25" s="150">
        <v>0.97734601292397816</v>
      </c>
      <c r="K25" s="150">
        <v>0.98135080645161288</v>
      </c>
      <c r="L25" s="149">
        <v>260.80133905220214</v>
      </c>
      <c r="M25" s="149">
        <v>69.628255919377892</v>
      </c>
      <c r="N25" s="149">
        <v>57354</v>
      </c>
      <c r="O25" s="149">
        <v>127635</v>
      </c>
      <c r="P25" s="151" t="s">
        <v>322</v>
      </c>
    </row>
    <row r="26" spans="1:19" s="145" customFormat="1" ht="17.399999999999999" x14ac:dyDescent="0.3">
      <c r="A26" s="146" t="s">
        <v>91</v>
      </c>
      <c r="B26" s="147" t="s">
        <v>111</v>
      </c>
      <c r="C26" s="147">
        <v>57</v>
      </c>
      <c r="D26" s="147">
        <v>58</v>
      </c>
      <c r="E26" s="147">
        <v>54</v>
      </c>
      <c r="F26" s="149">
        <v>1057.1514287857196</v>
      </c>
      <c r="G26" s="149">
        <v>618.11191798376763</v>
      </c>
      <c r="H26" s="149">
        <v>2160.5790144753619</v>
      </c>
      <c r="I26" s="149">
        <v>619.29048226205657</v>
      </c>
      <c r="J26" s="150">
        <v>0.56076727109246216</v>
      </c>
      <c r="K26" s="150">
        <v>0.73369071415591491</v>
      </c>
      <c r="L26" s="149">
        <v>926.72316807920197</v>
      </c>
      <c r="M26" s="149">
        <v>267.68169204230105</v>
      </c>
      <c r="N26" s="149">
        <v>13333</v>
      </c>
      <c r="O26" s="149">
        <v>20408</v>
      </c>
      <c r="P26" s="151" t="s">
        <v>320</v>
      </c>
    </row>
    <row r="27" spans="1:19" s="145" customFormat="1" ht="17.399999999999999" x14ac:dyDescent="0.3">
      <c r="A27" s="146" t="s">
        <v>84</v>
      </c>
      <c r="B27" s="147" t="s">
        <v>112</v>
      </c>
      <c r="C27" s="147">
        <v>67</v>
      </c>
      <c r="D27" s="147">
        <v>68</v>
      </c>
      <c r="E27" s="147">
        <v>63</v>
      </c>
      <c r="F27" s="149">
        <v>803.32667286245351</v>
      </c>
      <c r="G27" s="149">
        <v>753.58043566499794</v>
      </c>
      <c r="H27" s="149">
        <v>1865.6410315985131</v>
      </c>
      <c r="I27" s="149">
        <v>726.87755576208178</v>
      </c>
      <c r="J27" s="150">
        <v>0.44768013411104862</v>
      </c>
      <c r="K27" s="150">
        <v>0.66134130282307335</v>
      </c>
      <c r="L27" s="149">
        <v>566.9215845724907</v>
      </c>
      <c r="M27" s="149">
        <v>337.14277416356879</v>
      </c>
      <c r="N27" s="149">
        <v>8608</v>
      </c>
      <c r="O27" s="149">
        <v>16708</v>
      </c>
      <c r="P27" s="151" t="s">
        <v>320</v>
      </c>
    </row>
    <row r="28" spans="1:19" s="145" customFormat="1" ht="17.399999999999999" x14ac:dyDescent="0.3">
      <c r="A28" s="146" t="s">
        <v>87</v>
      </c>
      <c r="B28" s="147" t="s">
        <v>113</v>
      </c>
      <c r="C28" s="147">
        <v>61</v>
      </c>
      <c r="D28" s="147">
        <v>59</v>
      </c>
      <c r="E28" s="147">
        <v>53</v>
      </c>
      <c r="F28" s="149">
        <v>988.39458413926502</v>
      </c>
      <c r="G28" s="149">
        <v>841.47998875246037</v>
      </c>
      <c r="H28" s="149">
        <v>1911.6780411078287</v>
      </c>
      <c r="I28" s="149">
        <v>529.59956320275467</v>
      </c>
      <c r="J28" s="150">
        <v>0.12953734639560563</v>
      </c>
      <c r="K28" s="150">
        <v>0.51101393167646225</v>
      </c>
      <c r="L28" s="149">
        <v>567.34754607095033</v>
      </c>
      <c r="M28" s="149">
        <v>355.41282547239962</v>
      </c>
      <c r="N28" s="149">
        <v>47047</v>
      </c>
      <c r="O28" s="149">
        <v>94971</v>
      </c>
      <c r="P28" s="151" t="s">
        <v>320</v>
      </c>
    </row>
    <row r="29" spans="1:19" s="145" customFormat="1" ht="34.799999999999997" x14ac:dyDescent="0.3">
      <c r="A29" s="146" t="s">
        <v>97</v>
      </c>
      <c r="B29" s="147" t="s">
        <v>114</v>
      </c>
      <c r="C29" s="147">
        <v>65</v>
      </c>
      <c r="D29" s="147">
        <v>67</v>
      </c>
      <c r="E29" s="147">
        <v>60</v>
      </c>
      <c r="F29" s="149">
        <v>1015.9327608258725</v>
      </c>
      <c r="G29" s="149">
        <v>674.93977212224468</v>
      </c>
      <c r="H29" s="149">
        <v>1611.839941531153</v>
      </c>
      <c r="I29" s="149">
        <v>589.87758085145254</v>
      </c>
      <c r="J29" s="150">
        <v>0.30868316189417105</v>
      </c>
      <c r="K29" s="150">
        <v>0.41021160939623375</v>
      </c>
      <c r="L29" s="149">
        <v>766.56312808331813</v>
      </c>
      <c r="M29" s="149">
        <v>305.68881783299838</v>
      </c>
      <c r="N29" s="149">
        <v>54730</v>
      </c>
      <c r="O29" s="149">
        <v>128830</v>
      </c>
      <c r="P29" s="151" t="s">
        <v>320</v>
      </c>
    </row>
    <row r="30" spans="1:19" s="145" customFormat="1" ht="17.399999999999999" x14ac:dyDescent="0.3">
      <c r="A30" s="146" t="s">
        <v>87</v>
      </c>
      <c r="B30" s="147" t="s">
        <v>115</v>
      </c>
      <c r="C30" s="147">
        <v>57</v>
      </c>
      <c r="D30" s="147">
        <v>61</v>
      </c>
      <c r="E30" s="147">
        <v>52</v>
      </c>
      <c r="F30" s="149">
        <v>1005.1652295886794</v>
      </c>
      <c r="G30" s="149">
        <v>855.200320156521</v>
      </c>
      <c r="H30" s="149">
        <v>1787.6026238706218</v>
      </c>
      <c r="I30" s="149">
        <v>401.0994677998267</v>
      </c>
      <c r="J30" s="150">
        <v>0.47000912150473373</v>
      </c>
      <c r="K30" s="150">
        <v>0.62213029807192677</v>
      </c>
      <c r="L30" s="149">
        <v>544.20561904368992</v>
      </c>
      <c r="M30" s="149">
        <v>216.17112917199574</v>
      </c>
      <c r="N30" s="149">
        <v>96956</v>
      </c>
      <c r="O30" s="149">
        <v>203480</v>
      </c>
      <c r="P30" s="151" t="s">
        <v>320</v>
      </c>
    </row>
    <row r="31" spans="1:19" s="145" customFormat="1" ht="34.799999999999997" x14ac:dyDescent="0.3">
      <c r="A31" s="146" t="s">
        <v>87</v>
      </c>
      <c r="B31" s="147" t="s">
        <v>116</v>
      </c>
      <c r="C31" s="147">
        <v>62</v>
      </c>
      <c r="D31" s="147">
        <v>63</v>
      </c>
      <c r="E31" s="147">
        <v>55</v>
      </c>
      <c r="F31" s="149">
        <v>1251.3973827123245</v>
      </c>
      <c r="G31" s="149">
        <v>883.81309797168001</v>
      </c>
      <c r="H31" s="149">
        <v>2489.683021571881</v>
      </c>
      <c r="I31" s="149">
        <v>602.1170236838135</v>
      </c>
      <c r="J31" s="150">
        <v>0.72710584192768735</v>
      </c>
      <c r="K31" s="150">
        <v>0.83853345506719523</v>
      </c>
      <c r="L31" s="149">
        <v>487.78013275003769</v>
      </c>
      <c r="M31" s="149">
        <v>268.40967717604462</v>
      </c>
      <c r="N31" s="149">
        <v>26516</v>
      </c>
      <c r="O31" s="149">
        <v>58677</v>
      </c>
      <c r="P31" s="151" t="s">
        <v>320</v>
      </c>
    </row>
    <row r="32" spans="1:19" s="145" customFormat="1" ht="17.399999999999999" x14ac:dyDescent="0.3">
      <c r="A32" s="146" t="s">
        <v>84</v>
      </c>
      <c r="B32" s="147" t="s">
        <v>117</v>
      </c>
      <c r="C32" s="147">
        <v>59</v>
      </c>
      <c r="D32" s="147">
        <v>59</v>
      </c>
      <c r="E32" s="147">
        <v>56</v>
      </c>
      <c r="F32" s="149">
        <v>870.63189361921457</v>
      </c>
      <c r="G32" s="149">
        <v>788.49975161450573</v>
      </c>
      <c r="H32" s="149">
        <v>1960.0041232862591</v>
      </c>
      <c r="I32" s="149">
        <v>311.20503040923614</v>
      </c>
      <c r="J32" s="150">
        <v>0.47427766032417196</v>
      </c>
      <c r="K32" s="150">
        <v>0.71410321921308129</v>
      </c>
      <c r="L32" s="149">
        <v>660.13813008968145</v>
      </c>
      <c r="M32" s="149">
        <v>-53.834759303164645</v>
      </c>
      <c r="N32" s="149">
        <v>9701</v>
      </c>
      <c r="O32" s="149">
        <v>14220</v>
      </c>
      <c r="P32" s="151" t="s">
        <v>320</v>
      </c>
    </row>
    <row r="33" spans="1:16" s="145" customFormat="1" ht="17.399999999999999" x14ac:dyDescent="0.3">
      <c r="A33" s="146" t="s">
        <v>84</v>
      </c>
      <c r="B33" s="147" t="s">
        <v>118</v>
      </c>
      <c r="C33" s="147">
        <v>67</v>
      </c>
      <c r="D33" s="147">
        <v>71</v>
      </c>
      <c r="E33" s="147">
        <v>64</v>
      </c>
      <c r="F33" s="149">
        <v>814.14306093336052</v>
      </c>
      <c r="G33" s="149">
        <v>530.54911059551432</v>
      </c>
      <c r="H33" s="149">
        <v>2096.3929080904832</v>
      </c>
      <c r="I33" s="149">
        <v>568.37171387813328</v>
      </c>
      <c r="J33" s="150">
        <v>0.56063908231418591</v>
      </c>
      <c r="K33" s="150">
        <v>0.73559043728047435</v>
      </c>
      <c r="L33" s="149">
        <v>641.94008559201143</v>
      </c>
      <c r="M33" s="149">
        <v>446.62156103525575</v>
      </c>
      <c r="N33" s="149">
        <v>4907</v>
      </c>
      <c r="O33" s="149">
        <v>6281</v>
      </c>
      <c r="P33" s="151" t="s">
        <v>320</v>
      </c>
    </row>
    <row r="34" spans="1:16" s="145" customFormat="1" ht="17.399999999999999" x14ac:dyDescent="0.3">
      <c r="A34" s="146" t="s">
        <v>89</v>
      </c>
      <c r="B34" s="147" t="s">
        <v>119</v>
      </c>
      <c r="C34" s="147">
        <v>66</v>
      </c>
      <c r="D34" s="147">
        <v>66</v>
      </c>
      <c r="E34" s="147">
        <v>61</v>
      </c>
      <c r="F34" s="149">
        <v>1286.5637838126233</v>
      </c>
      <c r="G34" s="149">
        <v>952.71820162862718</v>
      </c>
      <c r="H34" s="149">
        <v>1979.7257642853333</v>
      </c>
      <c r="I34" s="149">
        <v>435.49591847623111</v>
      </c>
      <c r="J34" s="150">
        <v>0.52996456632260047</v>
      </c>
      <c r="K34" s="150">
        <v>0.73988661068246731</v>
      </c>
      <c r="L34" s="149">
        <v>562.63671770794429</v>
      </c>
      <c r="M34" s="149">
        <v>22.719575308114962</v>
      </c>
      <c r="N34" s="149">
        <v>37486</v>
      </c>
      <c r="O34" s="149">
        <v>84259</v>
      </c>
      <c r="P34" s="151" t="s">
        <v>320</v>
      </c>
    </row>
    <row r="35" spans="1:16" s="145" customFormat="1" ht="17.399999999999999" x14ac:dyDescent="0.3">
      <c r="A35" s="146" t="s">
        <v>87</v>
      </c>
      <c r="B35" s="147" t="s">
        <v>120</v>
      </c>
      <c r="C35" s="147">
        <v>71</v>
      </c>
      <c r="D35" s="147">
        <v>70</v>
      </c>
      <c r="E35" s="147">
        <v>66</v>
      </c>
      <c r="F35" s="149">
        <v>974.48193211965963</v>
      </c>
      <c r="G35" s="149">
        <v>892.46616161616157</v>
      </c>
      <c r="H35" s="149">
        <v>2089.8031287164945</v>
      </c>
      <c r="I35" s="149">
        <v>1437.3129631323759</v>
      </c>
      <c r="J35" s="150">
        <v>0.45541763353175085</v>
      </c>
      <c r="K35" s="150">
        <v>0.63906703854045877</v>
      </c>
      <c r="L35" s="149">
        <v>995.63571493916379</v>
      </c>
      <c r="M35" s="149">
        <v>490.09633153416888</v>
      </c>
      <c r="N35" s="149">
        <v>10931</v>
      </c>
      <c r="O35" s="149">
        <v>18808</v>
      </c>
      <c r="P35" s="151" t="s">
        <v>320</v>
      </c>
    </row>
    <row r="36" spans="1:16" s="145" customFormat="1" ht="17.399999999999999" x14ac:dyDescent="0.3">
      <c r="A36" s="146" t="s">
        <v>97</v>
      </c>
      <c r="B36" s="147" t="s">
        <v>121</v>
      </c>
      <c r="C36" s="147">
        <v>63</v>
      </c>
      <c r="D36" s="147">
        <v>62</v>
      </c>
      <c r="E36" s="147">
        <v>60</v>
      </c>
      <c r="F36" s="149">
        <v>1014.851911777229</v>
      </c>
      <c r="G36" s="149">
        <v>880.64738307995822</v>
      </c>
      <c r="H36" s="149">
        <v>1924.2255493485479</v>
      </c>
      <c r="I36" s="149">
        <v>204.18973005194584</v>
      </c>
      <c r="J36" s="150">
        <v>0.51154787098958776</v>
      </c>
      <c r="K36" s="150">
        <v>0.59479638212187236</v>
      </c>
      <c r="L36" s="149">
        <v>699.42944733032448</v>
      </c>
      <c r="M36" s="149">
        <v>667.20538703908744</v>
      </c>
      <c r="N36" s="149">
        <v>58715</v>
      </c>
      <c r="O36" s="149">
        <v>150091</v>
      </c>
      <c r="P36" s="151" t="s">
        <v>320</v>
      </c>
    </row>
    <row r="37" spans="1:16" s="145" customFormat="1" ht="17.399999999999999" x14ac:dyDescent="0.3">
      <c r="A37" s="146" t="s">
        <v>84</v>
      </c>
      <c r="B37" s="147" t="s">
        <v>122</v>
      </c>
      <c r="C37" s="147">
        <v>60</v>
      </c>
      <c r="D37" s="147">
        <v>62</v>
      </c>
      <c r="E37" s="147">
        <v>58</v>
      </c>
      <c r="F37" s="149">
        <v>936.66144450345189</v>
      </c>
      <c r="G37" s="149">
        <v>889.51381860646165</v>
      </c>
      <c r="H37" s="149">
        <v>3117.1862719065321</v>
      </c>
      <c r="I37" s="149">
        <v>531.93972384492827</v>
      </c>
      <c r="J37" s="150">
        <v>0.70389634558114811</v>
      </c>
      <c r="K37" s="150">
        <v>0.82783738758665393</v>
      </c>
      <c r="L37" s="149">
        <v>1010.9495485926712</v>
      </c>
      <c r="M37" s="149">
        <v>41.407063197026019</v>
      </c>
      <c r="N37" s="149">
        <v>7532</v>
      </c>
      <c r="O37" s="149">
        <v>15175</v>
      </c>
      <c r="P37" s="151" t="s">
        <v>320</v>
      </c>
    </row>
    <row r="38" spans="1:16" s="145" customFormat="1" ht="17.399999999999999" x14ac:dyDescent="0.3">
      <c r="A38" s="146" t="s">
        <v>89</v>
      </c>
      <c r="B38" s="147" t="s">
        <v>123</v>
      </c>
      <c r="C38" s="147">
        <v>67</v>
      </c>
      <c r="D38" s="147">
        <v>64</v>
      </c>
      <c r="E38" s="147">
        <v>61</v>
      </c>
      <c r="F38" s="149">
        <v>974.1644117827932</v>
      </c>
      <c r="G38" s="149">
        <v>915.67215183218548</v>
      </c>
      <c r="H38" s="149">
        <v>1733.0576225324396</v>
      </c>
      <c r="I38" s="149">
        <v>103.42503536067892</v>
      </c>
      <c r="J38" s="150">
        <v>0.79715360706690663</v>
      </c>
      <c r="K38" s="150">
        <v>0.84841075794621024</v>
      </c>
      <c r="L38" s="149">
        <v>479.44468359879465</v>
      </c>
      <c r="M38" s="149">
        <v>31.49534161490681</v>
      </c>
      <c r="N38" s="149">
        <v>65044</v>
      </c>
      <c r="O38" s="149">
        <v>138661</v>
      </c>
      <c r="P38" s="151" t="s">
        <v>320</v>
      </c>
    </row>
    <row r="39" spans="1:16" s="145" customFormat="1" ht="17.399999999999999" x14ac:dyDescent="0.3">
      <c r="A39" s="146" t="s">
        <v>97</v>
      </c>
      <c r="B39" s="147" t="s">
        <v>124</v>
      </c>
      <c r="C39" s="147">
        <v>72</v>
      </c>
      <c r="D39" s="147">
        <v>64</v>
      </c>
      <c r="E39" s="147">
        <v>59</v>
      </c>
      <c r="F39" s="149">
        <v>956.74183936069346</v>
      </c>
      <c r="G39" s="149">
        <v>829.92239734780435</v>
      </c>
      <c r="H39" s="149">
        <v>1507.6696464851686</v>
      </c>
      <c r="I39" s="149">
        <v>204.01598266287417</v>
      </c>
      <c r="J39" s="150">
        <v>0.53513065118208214</v>
      </c>
      <c r="K39" s="150">
        <v>0.72024760383386577</v>
      </c>
      <c r="L39" s="149">
        <v>440.8946227820669</v>
      </c>
      <c r="M39" s="149">
        <v>1176.4506467560611</v>
      </c>
      <c r="N39" s="149">
        <v>59064</v>
      </c>
      <c r="O39" s="149">
        <v>151290</v>
      </c>
      <c r="P39" s="151" t="s">
        <v>320</v>
      </c>
    </row>
    <row r="40" spans="1:16" s="145" customFormat="1" ht="17.399999999999999" x14ac:dyDescent="0.3">
      <c r="A40" s="146" t="s">
        <v>87</v>
      </c>
      <c r="B40" s="147" t="s">
        <v>125</v>
      </c>
      <c r="C40" s="147">
        <v>61</v>
      </c>
      <c r="D40" s="147">
        <v>62</v>
      </c>
      <c r="E40" s="147">
        <v>56</v>
      </c>
      <c r="F40" s="149">
        <v>1149.3068840686346</v>
      </c>
      <c r="G40" s="149">
        <v>851.27201565557732</v>
      </c>
      <c r="H40" s="149">
        <v>2072.4470023425979</v>
      </c>
      <c r="I40" s="149">
        <v>470.39939844405239</v>
      </c>
      <c r="J40" s="150">
        <v>0.68744633350506612</v>
      </c>
      <c r="K40" s="150">
        <v>0.776988114201691</v>
      </c>
      <c r="L40" s="149">
        <v>933.88668768256355</v>
      </c>
      <c r="M40" s="149">
        <v>163.66642565867477</v>
      </c>
      <c r="N40" s="149">
        <v>33977</v>
      </c>
      <c r="O40" s="149">
        <v>71177</v>
      </c>
      <c r="P40" s="151" t="s">
        <v>320</v>
      </c>
    </row>
    <row r="41" spans="1:16" s="145" customFormat="1" ht="17.399999999999999" x14ac:dyDescent="0.3">
      <c r="A41" s="146" t="s">
        <v>84</v>
      </c>
      <c r="B41" s="147" t="s">
        <v>126</v>
      </c>
      <c r="C41" s="147">
        <v>72</v>
      </c>
      <c r="D41" s="147">
        <v>73</v>
      </c>
      <c r="E41" s="147">
        <v>68</v>
      </c>
      <c r="F41" s="149">
        <v>752.20540540540537</v>
      </c>
      <c r="G41" s="149">
        <v>498.93053927315356</v>
      </c>
      <c r="H41" s="149">
        <v>2363.2432432432433</v>
      </c>
      <c r="I41" s="149">
        <v>985.8397297297297</v>
      </c>
      <c r="J41" s="150">
        <v>0.63134449005813686</v>
      </c>
      <c r="K41" s="150">
        <v>0.77256232638578137</v>
      </c>
      <c r="L41" s="149">
        <v>755.87783783783789</v>
      </c>
      <c r="M41" s="149">
        <v>132.52554054054053</v>
      </c>
      <c r="N41" s="149">
        <v>7400</v>
      </c>
      <c r="O41" s="149">
        <v>8157</v>
      </c>
      <c r="P41" s="151" t="s">
        <v>320</v>
      </c>
    </row>
    <row r="42" spans="1:16" s="145" customFormat="1" ht="17.399999999999999" x14ac:dyDescent="0.3">
      <c r="A42" s="146" t="s">
        <v>91</v>
      </c>
      <c r="B42" s="147" t="s">
        <v>127</v>
      </c>
      <c r="C42" s="147">
        <v>58</v>
      </c>
      <c r="D42" s="147">
        <v>57</v>
      </c>
      <c r="E42" s="147">
        <v>54</v>
      </c>
      <c r="F42" s="149">
        <v>1135.1440691972894</v>
      </c>
      <c r="G42" s="149">
        <v>1126.2834961182068</v>
      </c>
      <c r="H42" s="149">
        <v>2024.4204727012282</v>
      </c>
      <c r="I42" s="149">
        <v>378.87334031182849</v>
      </c>
      <c r="J42" s="150">
        <v>0.24869780719990028</v>
      </c>
      <c r="K42" s="150">
        <v>0.60756089880122133</v>
      </c>
      <c r="L42" s="149">
        <v>967.48168145005786</v>
      </c>
      <c r="M42" s="149">
        <v>135.8976805685638</v>
      </c>
      <c r="N42" s="149">
        <v>18151</v>
      </c>
      <c r="O42" s="149">
        <v>39491</v>
      </c>
      <c r="P42" s="151" t="s">
        <v>320</v>
      </c>
    </row>
    <row r="43" spans="1:16" s="145" customFormat="1" ht="17.399999999999999" x14ac:dyDescent="0.3">
      <c r="A43" s="146" t="s">
        <v>97</v>
      </c>
      <c r="B43" s="147" t="s">
        <v>128</v>
      </c>
      <c r="C43" s="147">
        <v>67</v>
      </c>
      <c r="D43" s="147">
        <v>65</v>
      </c>
      <c r="E43" s="147">
        <v>62</v>
      </c>
      <c r="F43" s="149">
        <v>1170.0500416435314</v>
      </c>
      <c r="G43" s="149">
        <v>1139.5516992046275</v>
      </c>
      <c r="H43" s="149">
        <v>1514.9222654081066</v>
      </c>
      <c r="I43" s="149">
        <v>415.55617249676106</v>
      </c>
      <c r="J43" s="150">
        <v>0.70943149640601177</v>
      </c>
      <c r="K43" s="150">
        <v>0.80903299692219599</v>
      </c>
      <c r="L43" s="149">
        <v>440.24153248195449</v>
      </c>
      <c r="M43" s="149">
        <v>200.36354802887277</v>
      </c>
      <c r="N43" s="149">
        <v>43224</v>
      </c>
      <c r="O43" s="149">
        <v>115037</v>
      </c>
      <c r="P43" s="151" t="s">
        <v>320</v>
      </c>
    </row>
    <row r="44" spans="1:16" s="145" customFormat="1" ht="17.399999999999999" x14ac:dyDescent="0.3">
      <c r="A44" s="146" t="s">
        <v>84</v>
      </c>
      <c r="B44" s="147" t="s">
        <v>129</v>
      </c>
      <c r="C44" s="147">
        <v>67</v>
      </c>
      <c r="D44" s="147">
        <v>67</v>
      </c>
      <c r="E44" s="147">
        <v>61</v>
      </c>
      <c r="F44" s="149">
        <v>929.30159446450057</v>
      </c>
      <c r="G44" s="149">
        <v>909.99099909991003</v>
      </c>
      <c r="H44" s="149">
        <v>1879.3622141997594</v>
      </c>
      <c r="I44" s="149">
        <v>506.01684717208184</v>
      </c>
      <c r="J44" s="150">
        <v>0.51593268886501964</v>
      </c>
      <c r="K44" s="150">
        <v>0.6861652739090065</v>
      </c>
      <c r="L44" s="149">
        <v>691.78700361010829</v>
      </c>
      <c r="M44" s="149">
        <v>270.75812274368229</v>
      </c>
      <c r="N44" s="149">
        <v>6648</v>
      </c>
      <c r="O44" s="149">
        <v>7233</v>
      </c>
      <c r="P44" s="151" t="s">
        <v>320</v>
      </c>
    </row>
    <row r="45" spans="1:16" s="145" customFormat="1" ht="34.799999999999997" x14ac:dyDescent="0.3">
      <c r="A45" s="146" t="s">
        <v>89</v>
      </c>
      <c r="B45" s="147" t="s">
        <v>130</v>
      </c>
      <c r="C45" s="167"/>
      <c r="D45" s="167"/>
      <c r="E45" s="167"/>
      <c r="F45" s="149">
        <v>1345</v>
      </c>
      <c r="G45" s="149">
        <v>972</v>
      </c>
      <c r="H45" s="149">
        <v>2097.7710881957341</v>
      </c>
      <c r="I45" s="149">
        <v>626.6892973803881</v>
      </c>
      <c r="J45" s="150">
        <v>0.46363636363636362</v>
      </c>
      <c r="K45" s="150">
        <v>0.49943429772102799</v>
      </c>
      <c r="L45" s="149">
        <v>1274.7069749567668</v>
      </c>
      <c r="M45" s="149">
        <v>410.2408890027541</v>
      </c>
      <c r="N45" s="149">
        <v>31226</v>
      </c>
      <c r="O45" s="149">
        <v>64774</v>
      </c>
      <c r="P45" s="168" t="s">
        <v>323</v>
      </c>
    </row>
    <row r="46" spans="1:16" s="145" customFormat="1" ht="17.399999999999999" x14ac:dyDescent="0.3">
      <c r="A46" s="146" t="s">
        <v>89</v>
      </c>
      <c r="B46" s="147" t="s">
        <v>131</v>
      </c>
      <c r="C46" s="147">
        <v>69</v>
      </c>
      <c r="D46" s="147">
        <v>66</v>
      </c>
      <c r="E46" s="147">
        <v>60</v>
      </c>
      <c r="F46" s="149">
        <v>948.5071484213903</v>
      </c>
      <c r="G46" s="149">
        <v>884.49068943138138</v>
      </c>
      <c r="H46" s="149">
        <v>1640.0586537139716</v>
      </c>
      <c r="I46" s="149">
        <v>244.83343261696376</v>
      </c>
      <c r="J46" s="150">
        <v>0.49337077343032765</v>
      </c>
      <c r="K46" s="150">
        <v>0.61633099696036109</v>
      </c>
      <c r="L46" s="149">
        <v>414.56261742198598</v>
      </c>
      <c r="M46" s="149">
        <v>41.928240846812997</v>
      </c>
      <c r="N46" s="149">
        <v>43646</v>
      </c>
      <c r="O46" s="149">
        <v>102012</v>
      </c>
      <c r="P46" s="151" t="s">
        <v>320</v>
      </c>
    </row>
    <row r="47" spans="1:16" s="145" customFormat="1" ht="34.799999999999997" x14ac:dyDescent="0.3">
      <c r="A47" s="146" t="s">
        <v>89</v>
      </c>
      <c r="B47" s="147" t="s">
        <v>132</v>
      </c>
      <c r="C47" s="147">
        <v>62</v>
      </c>
      <c r="D47" s="147">
        <v>66</v>
      </c>
      <c r="E47" s="147">
        <v>60</v>
      </c>
      <c r="F47" s="149">
        <v>2480.5565257887997</v>
      </c>
      <c r="G47" s="149">
        <v>866.26228379201655</v>
      </c>
      <c r="H47" s="149">
        <v>4799.433383785462</v>
      </c>
      <c r="I47" s="149">
        <v>1837.5247409477238</v>
      </c>
      <c r="J47" s="150">
        <v>1.7245605223505776</v>
      </c>
      <c r="K47" s="150">
        <v>1.6087433538695248</v>
      </c>
      <c r="L47" s="149">
        <v>1039.0809950712151</v>
      </c>
      <c r="M47" s="149">
        <v>288.12046415958395</v>
      </c>
      <c r="N47" s="149">
        <v>54531</v>
      </c>
      <c r="O47" s="149">
        <v>72592</v>
      </c>
      <c r="P47" s="151" t="s">
        <v>324</v>
      </c>
    </row>
    <row r="48" spans="1:16" s="145" customFormat="1" ht="17.399999999999999" x14ac:dyDescent="0.3">
      <c r="A48" s="146" t="s">
        <v>97</v>
      </c>
      <c r="B48" s="147" t="s">
        <v>133</v>
      </c>
      <c r="C48" s="147">
        <v>66</v>
      </c>
      <c r="D48" s="147">
        <v>65</v>
      </c>
      <c r="E48" s="147">
        <v>61</v>
      </c>
      <c r="F48" s="149">
        <v>1157.3616913533358</v>
      </c>
      <c r="G48" s="149">
        <v>1094.1859281132267</v>
      </c>
      <c r="H48" s="149">
        <v>1993.2269907583238</v>
      </c>
      <c r="I48" s="149">
        <v>338.39726547664259</v>
      </c>
      <c r="J48" s="150">
        <v>0.17748876891360962</v>
      </c>
      <c r="K48" s="150">
        <v>0.39962775946133983</v>
      </c>
      <c r="L48" s="149">
        <v>800.03797949107479</v>
      </c>
      <c r="M48" s="149">
        <v>630.93647930117743</v>
      </c>
      <c r="N48" s="149">
        <v>31596</v>
      </c>
      <c r="O48" s="149">
        <v>74676</v>
      </c>
      <c r="P48" s="151" t="s">
        <v>320</v>
      </c>
    </row>
    <row r="49" spans="1:17" s="145" customFormat="1" ht="17.399999999999999" x14ac:dyDescent="0.3">
      <c r="A49" s="146" t="s">
        <v>87</v>
      </c>
      <c r="B49" s="147" t="s">
        <v>134</v>
      </c>
      <c r="C49" s="147">
        <v>64</v>
      </c>
      <c r="D49" s="147">
        <v>70</v>
      </c>
      <c r="E49" s="147">
        <v>64</v>
      </c>
      <c r="F49" s="149">
        <v>1311</v>
      </c>
      <c r="G49" s="149">
        <v>1105</v>
      </c>
      <c r="H49" s="149">
        <v>2358.3723953204394</v>
      </c>
      <c r="I49" s="149">
        <v>725.92271635088821</v>
      </c>
      <c r="J49" s="150">
        <v>0.63332047322404605</v>
      </c>
      <c r="K49" s="150">
        <v>0.81831268822684744</v>
      </c>
      <c r="L49" s="149">
        <v>1313.152400835073</v>
      </c>
      <c r="M49" s="149">
        <v>425.7341158860832</v>
      </c>
      <c r="N49" s="149">
        <v>25387</v>
      </c>
      <c r="O49" s="149">
        <v>51007</v>
      </c>
      <c r="P49" s="151" t="s">
        <v>320</v>
      </c>
    </row>
    <row r="50" spans="1:17" s="145" customFormat="1" ht="17.399999999999999" x14ac:dyDescent="0.3">
      <c r="A50" s="146" t="s">
        <v>91</v>
      </c>
      <c r="B50" s="147" t="s">
        <v>135</v>
      </c>
      <c r="C50" s="147">
        <v>62</v>
      </c>
      <c r="D50" s="147">
        <v>66</v>
      </c>
      <c r="E50" s="147">
        <v>61</v>
      </c>
      <c r="F50" s="149">
        <v>920.08224811514731</v>
      </c>
      <c r="G50" s="149">
        <v>882.24067181983014</v>
      </c>
      <c r="H50" s="149">
        <v>1888.2796435915011</v>
      </c>
      <c r="I50" s="149">
        <v>607.2652501713502</v>
      </c>
      <c r="J50" s="150">
        <v>0.73492994784544385</v>
      </c>
      <c r="K50" s="150">
        <v>0.85390425763183198</v>
      </c>
      <c r="L50" s="149">
        <v>746.88142563399583</v>
      </c>
      <c r="M50" s="149">
        <v>207.92556545579151</v>
      </c>
      <c r="N50" s="149">
        <v>14590</v>
      </c>
      <c r="O50" s="149">
        <v>31629</v>
      </c>
      <c r="P50" s="151" t="s">
        <v>320</v>
      </c>
    </row>
    <row r="51" spans="1:17" s="145" customFormat="1" ht="17.399999999999999" x14ac:dyDescent="0.3">
      <c r="A51" s="146" t="s">
        <v>91</v>
      </c>
      <c r="B51" s="147" t="s">
        <v>136</v>
      </c>
      <c r="C51" s="147">
        <v>62</v>
      </c>
      <c r="D51" s="147">
        <v>58</v>
      </c>
      <c r="E51" s="147">
        <v>59</v>
      </c>
      <c r="F51" s="149">
        <v>1091.1554732945531</v>
      </c>
      <c r="G51" s="149">
        <v>943.39622641509436</v>
      </c>
      <c r="H51" s="149">
        <v>2055.1956636700161</v>
      </c>
      <c r="I51" s="149">
        <v>596.31147540983602</v>
      </c>
      <c r="J51" s="150">
        <v>0.57958268475596275</v>
      </c>
      <c r="K51" s="150">
        <v>0.76793434146568473</v>
      </c>
      <c r="L51" s="149">
        <v>980.30142781597044</v>
      </c>
      <c r="M51" s="149">
        <v>200.24358804865176</v>
      </c>
      <c r="N51" s="149">
        <v>15128</v>
      </c>
      <c r="O51" s="149">
        <v>27329</v>
      </c>
      <c r="P51" s="151" t="s">
        <v>320</v>
      </c>
    </row>
    <row r="52" spans="1:17" s="145" customFormat="1" ht="17.399999999999999" x14ac:dyDescent="0.3">
      <c r="A52" s="146" t="s">
        <v>89</v>
      </c>
      <c r="B52" s="147" t="s">
        <v>137</v>
      </c>
      <c r="C52" s="147">
        <v>70</v>
      </c>
      <c r="D52" s="147">
        <v>66</v>
      </c>
      <c r="E52" s="147">
        <v>60</v>
      </c>
      <c r="F52" s="149">
        <v>799.47117045887137</v>
      </c>
      <c r="G52" s="149">
        <v>769.20517504288705</v>
      </c>
      <c r="H52" s="149">
        <v>1530.4108465840875</v>
      </c>
      <c r="I52" s="149">
        <v>265.14685642332131</v>
      </c>
      <c r="J52" s="150">
        <v>0.56426641677078992</v>
      </c>
      <c r="K52" s="150">
        <v>0.69749879511360435</v>
      </c>
      <c r="L52" s="149">
        <v>450.34993704061611</v>
      </c>
      <c r="M52" s="149">
        <v>195.16659345808074</v>
      </c>
      <c r="N52" s="149">
        <v>68298</v>
      </c>
      <c r="O52" s="149">
        <v>167472</v>
      </c>
      <c r="P52" s="151" t="s">
        <v>320</v>
      </c>
    </row>
    <row r="53" spans="1:17" s="145" customFormat="1" ht="17.399999999999999" x14ac:dyDescent="0.3">
      <c r="A53" s="146" t="s">
        <v>89</v>
      </c>
      <c r="B53" s="147" t="s">
        <v>138</v>
      </c>
      <c r="C53" s="147">
        <v>65</v>
      </c>
      <c r="D53" s="147">
        <v>60</v>
      </c>
      <c r="E53" s="147">
        <v>60</v>
      </c>
      <c r="F53" s="149">
        <v>1117.0245118910043</v>
      </c>
      <c r="G53" s="149">
        <v>1058.0353258505177</v>
      </c>
      <c r="H53" s="149">
        <v>1685.785536159601</v>
      </c>
      <c r="I53" s="149">
        <v>341.35757962816535</v>
      </c>
      <c r="J53" s="150">
        <v>0.69966550724637688</v>
      </c>
      <c r="K53" s="150">
        <v>0.7900791449175848</v>
      </c>
      <c r="L53" s="149">
        <v>558.82651095837639</v>
      </c>
      <c r="M53" s="149">
        <v>106.68450824159115</v>
      </c>
      <c r="N53" s="149">
        <v>49323</v>
      </c>
      <c r="O53" s="149">
        <v>110724</v>
      </c>
      <c r="P53" s="151" t="s">
        <v>320</v>
      </c>
    </row>
    <row r="54" spans="1:17" s="145" customFormat="1" ht="17.399999999999999" x14ac:dyDescent="0.3">
      <c r="A54" s="146" t="s">
        <v>91</v>
      </c>
      <c r="B54" s="147" t="s">
        <v>139</v>
      </c>
      <c r="C54" s="147">
        <v>61</v>
      </c>
      <c r="D54" s="147">
        <v>62</v>
      </c>
      <c r="E54" s="147">
        <v>57</v>
      </c>
      <c r="F54" s="149">
        <v>1092.3456409465814</v>
      </c>
      <c r="G54" s="149">
        <v>1001.527883880825</v>
      </c>
      <c r="H54" s="149">
        <v>1977.4917135589301</v>
      </c>
      <c r="I54" s="149">
        <v>306.63686117320589</v>
      </c>
      <c r="J54" s="150">
        <v>0.64998532595236025</v>
      </c>
      <c r="K54" s="150">
        <v>0.79401803095163415</v>
      </c>
      <c r="L54" s="149">
        <v>658.59862791952514</v>
      </c>
      <c r="M54" s="149">
        <v>-219.71625684113164</v>
      </c>
      <c r="N54" s="149">
        <v>12973</v>
      </c>
      <c r="O54" s="149">
        <v>26106</v>
      </c>
      <c r="P54" s="151" t="s">
        <v>320</v>
      </c>
    </row>
    <row r="55" spans="1:17" s="145" customFormat="1" ht="17.399999999999999" x14ac:dyDescent="0.3">
      <c r="A55" s="146" t="s">
        <v>89</v>
      </c>
      <c r="B55" s="147" t="s">
        <v>140</v>
      </c>
      <c r="C55" s="147">
        <v>65</v>
      </c>
      <c r="D55" s="147">
        <v>63</v>
      </c>
      <c r="E55" s="147">
        <v>61</v>
      </c>
      <c r="F55" s="149">
        <v>976.77753803508995</v>
      </c>
      <c r="G55" s="149">
        <v>951.23677046560238</v>
      </c>
      <c r="H55" s="149">
        <v>1579.7172299744859</v>
      </c>
      <c r="I55" s="149">
        <v>247.31225816612596</v>
      </c>
      <c r="J55" s="150">
        <v>0.36764257043634324</v>
      </c>
      <c r="K55" s="150">
        <v>0.44619671688034229</v>
      </c>
      <c r="L55" s="149">
        <v>288.70444451444229</v>
      </c>
      <c r="M55" s="149">
        <v>-88.004528301886907</v>
      </c>
      <c r="N55" s="149">
        <v>63494</v>
      </c>
      <c r="O55" s="149">
        <v>140385</v>
      </c>
      <c r="P55" s="151" t="s">
        <v>320</v>
      </c>
    </row>
    <row r="56" spans="1:17" s="145" customFormat="1" ht="34.799999999999997" x14ac:dyDescent="0.3">
      <c r="A56" s="146" t="s">
        <v>97</v>
      </c>
      <c r="B56" s="147" t="s">
        <v>141</v>
      </c>
      <c r="C56" s="147">
        <v>67</v>
      </c>
      <c r="D56" s="147">
        <v>64</v>
      </c>
      <c r="E56" s="147">
        <v>64</v>
      </c>
      <c r="F56" s="149">
        <v>805.0920651471705</v>
      </c>
      <c r="G56" s="149">
        <v>782.0930497440263</v>
      </c>
      <c r="H56" s="149">
        <v>1355.6233070009407</v>
      </c>
      <c r="I56" s="149">
        <v>265.17890537339485</v>
      </c>
      <c r="J56" s="150">
        <v>0.37618602306624088</v>
      </c>
      <c r="K56" s="150">
        <v>0.68672947861146882</v>
      </c>
      <c r="L56" s="149">
        <v>709.84121227233061</v>
      </c>
      <c r="M56" s="149">
        <v>154.69619521483378</v>
      </c>
      <c r="N56" s="149">
        <v>88231</v>
      </c>
      <c r="O56" s="149">
        <v>139245</v>
      </c>
      <c r="P56" s="151" t="s">
        <v>320</v>
      </c>
    </row>
    <row r="57" spans="1:17" s="145" customFormat="1" ht="17.399999999999999" x14ac:dyDescent="0.3">
      <c r="A57" s="146" t="s">
        <v>84</v>
      </c>
      <c r="B57" s="147" t="s">
        <v>142</v>
      </c>
      <c r="C57" s="147">
        <v>59</v>
      </c>
      <c r="D57" s="147">
        <v>61</v>
      </c>
      <c r="E57" s="147">
        <v>56</v>
      </c>
      <c r="F57" s="149">
        <v>857.9996130779648</v>
      </c>
      <c r="G57" s="149">
        <v>809.6179183135705</v>
      </c>
      <c r="H57" s="149">
        <v>2109.9376088218228</v>
      </c>
      <c r="I57" s="149">
        <v>218.68533565486555</v>
      </c>
      <c r="J57" s="150">
        <v>0.34562447378181815</v>
      </c>
      <c r="K57" s="150">
        <v>0.55448727919632124</v>
      </c>
      <c r="L57" s="149">
        <v>686.14819113948545</v>
      </c>
      <c r="M57" s="149">
        <v>-89.339524085897096</v>
      </c>
      <c r="N57" s="149">
        <v>10338</v>
      </c>
      <c r="O57" s="149">
        <v>17527</v>
      </c>
      <c r="P57" s="151" t="s">
        <v>320</v>
      </c>
    </row>
    <row r="58" spans="1:17" s="145" customFormat="1" ht="17.399999999999999" x14ac:dyDescent="0.3">
      <c r="A58" s="146" t="s">
        <v>91</v>
      </c>
      <c r="B58" s="147" t="s">
        <v>143</v>
      </c>
      <c r="C58" s="147">
        <v>62</v>
      </c>
      <c r="D58" s="147">
        <v>67</v>
      </c>
      <c r="E58" s="147">
        <v>58</v>
      </c>
      <c r="F58" s="149">
        <v>984.303690652819</v>
      </c>
      <c r="G58" s="149">
        <v>930.31098951208389</v>
      </c>
      <c r="H58" s="149">
        <v>2501.390949554896</v>
      </c>
      <c r="I58" s="149">
        <v>896.32789317507422</v>
      </c>
      <c r="J58" s="150">
        <v>0.82653415000577835</v>
      </c>
      <c r="K58" s="150">
        <v>0.88575125589891912</v>
      </c>
      <c r="L58" s="149">
        <v>549.23961424332344</v>
      </c>
      <c r="M58" s="149">
        <v>188.79070845697345</v>
      </c>
      <c r="N58" s="149">
        <v>10784</v>
      </c>
      <c r="O58" s="149">
        <v>15845</v>
      </c>
      <c r="P58" s="151" t="s">
        <v>320</v>
      </c>
    </row>
    <row r="59" spans="1:17" s="145" customFormat="1" ht="17.399999999999999" x14ac:dyDescent="0.3">
      <c r="A59" s="146" t="s">
        <v>84</v>
      </c>
      <c r="B59" s="147" t="s">
        <v>144</v>
      </c>
      <c r="C59" s="147">
        <v>62</v>
      </c>
      <c r="D59" s="147">
        <v>63</v>
      </c>
      <c r="E59" s="147">
        <v>59</v>
      </c>
      <c r="F59" s="149">
        <v>1029.635286299701</v>
      </c>
      <c r="G59" s="149">
        <v>892.46469448846631</v>
      </c>
      <c r="H59" s="149">
        <v>2220.6857902314764</v>
      </c>
      <c r="I59" s="149">
        <v>577.19370915937532</v>
      </c>
      <c r="J59" s="150">
        <v>0.67946880116427144</v>
      </c>
      <c r="K59" s="150">
        <v>0.80830521884445394</v>
      </c>
      <c r="L59" s="149">
        <v>1074.7800420866099</v>
      </c>
      <c r="M59" s="149">
        <v>140.30036548897996</v>
      </c>
      <c r="N59" s="149">
        <v>9029</v>
      </c>
      <c r="O59" s="149">
        <v>13913</v>
      </c>
      <c r="P59" s="151" t="s">
        <v>320</v>
      </c>
    </row>
    <row r="60" spans="1:17" s="145" customFormat="1" ht="34.799999999999997" x14ac:dyDescent="0.3">
      <c r="A60" s="146" t="s">
        <v>97</v>
      </c>
      <c r="B60" s="147" t="s">
        <v>145</v>
      </c>
      <c r="C60" s="167"/>
      <c r="D60" s="167"/>
      <c r="E60" s="167"/>
      <c r="F60" s="149">
        <v>1336.8391529939699</v>
      </c>
      <c r="G60" s="149">
        <v>1321.7536780987059</v>
      </c>
      <c r="H60" s="149">
        <v>2196.9335764034963</v>
      </c>
      <c r="I60" s="149">
        <v>328.89262842986022</v>
      </c>
      <c r="J60" s="150">
        <v>0.52778457772337817</v>
      </c>
      <c r="K60" s="150">
        <v>0.70237773763515854</v>
      </c>
      <c r="L60" s="149">
        <v>756.41564997896512</v>
      </c>
      <c r="M60" s="149">
        <v>155.71738419109064</v>
      </c>
      <c r="N60" s="149">
        <v>21393</v>
      </c>
      <c r="O60" s="149">
        <v>61542</v>
      </c>
      <c r="P60" s="151" t="s">
        <v>325</v>
      </c>
      <c r="Q60" s="153"/>
    </row>
    <row r="61" spans="1:17" s="145" customFormat="1" ht="34.799999999999997" x14ac:dyDescent="0.3">
      <c r="A61" s="146" t="s">
        <v>84</v>
      </c>
      <c r="B61" s="147" t="s">
        <v>146</v>
      </c>
      <c r="C61" s="147">
        <v>58</v>
      </c>
      <c r="D61" s="147">
        <v>60</v>
      </c>
      <c r="E61" s="147">
        <v>51</v>
      </c>
      <c r="F61" s="149">
        <v>904.17604475156304</v>
      </c>
      <c r="G61" s="149">
        <v>870.11152353635907</v>
      </c>
      <c r="H61" s="149">
        <v>2209.9374794340242</v>
      </c>
      <c r="I61" s="149">
        <v>501.26137983985961</v>
      </c>
      <c r="J61" s="150">
        <v>0.65957541501624461</v>
      </c>
      <c r="K61" s="150">
        <v>0.78908188585607941</v>
      </c>
      <c r="L61" s="149">
        <v>640.01316222441596</v>
      </c>
      <c r="M61" s="149">
        <v>165.41643885049919</v>
      </c>
      <c r="N61" s="149">
        <v>9117</v>
      </c>
      <c r="O61" s="149">
        <v>12519</v>
      </c>
      <c r="P61" s="151" t="s">
        <v>320</v>
      </c>
    </row>
    <row r="62" spans="1:17" s="145" customFormat="1" ht="17.399999999999999" x14ac:dyDescent="0.3">
      <c r="A62" s="146" t="s">
        <v>89</v>
      </c>
      <c r="B62" s="147" t="s">
        <v>147</v>
      </c>
      <c r="C62" s="147">
        <v>69</v>
      </c>
      <c r="D62" s="147">
        <v>69</v>
      </c>
      <c r="E62" s="147">
        <v>64</v>
      </c>
      <c r="F62" s="149">
        <v>1091.2041321313006</v>
      </c>
      <c r="G62" s="149">
        <v>953.32438416233185</v>
      </c>
      <c r="H62" s="149">
        <v>1878.6662283054454</v>
      </c>
      <c r="I62" s="149">
        <v>300.6350469796335</v>
      </c>
      <c r="J62" s="150">
        <v>0.75</v>
      </c>
      <c r="K62" s="150">
        <v>0.9000395100750691</v>
      </c>
      <c r="L62" s="149">
        <v>424.7547195930162</v>
      </c>
      <c r="M62" s="149">
        <v>133.72461109861396</v>
      </c>
      <c r="N62" s="149">
        <v>57791</v>
      </c>
      <c r="O62" s="149">
        <v>88499</v>
      </c>
      <c r="P62" s="151" t="s">
        <v>320</v>
      </c>
    </row>
    <row r="63" spans="1:17" s="145" customFormat="1" ht="17.399999999999999" x14ac:dyDescent="0.3">
      <c r="A63" s="146" t="s">
        <v>84</v>
      </c>
      <c r="B63" s="147" t="s">
        <v>148</v>
      </c>
      <c r="C63" s="147">
        <v>66</v>
      </c>
      <c r="D63" s="147">
        <v>70</v>
      </c>
      <c r="E63" s="147">
        <v>64</v>
      </c>
      <c r="F63" s="149">
        <v>790.14796102490072</v>
      </c>
      <c r="G63" s="149">
        <v>584.10819949281483</v>
      </c>
      <c r="H63" s="149">
        <v>2170.8769397329484</v>
      </c>
      <c r="I63" s="149">
        <v>769.93865030674851</v>
      </c>
      <c r="J63" s="150">
        <v>0.83131487889273359</v>
      </c>
      <c r="K63" s="150">
        <v>0.88767281105990781</v>
      </c>
      <c r="L63" s="149">
        <v>717.25009022013717</v>
      </c>
      <c r="M63" s="149">
        <v>265.1883796463369</v>
      </c>
      <c r="N63" s="149">
        <v>5542</v>
      </c>
      <c r="O63" s="149">
        <v>6701</v>
      </c>
      <c r="P63" s="151" t="s">
        <v>320</v>
      </c>
    </row>
    <row r="64" spans="1:17" s="145" customFormat="1" ht="17.399999999999999" x14ac:dyDescent="0.3">
      <c r="A64" s="146" t="s">
        <v>84</v>
      </c>
      <c r="B64" s="147" t="s">
        <v>149</v>
      </c>
      <c r="C64" s="147">
        <v>62</v>
      </c>
      <c r="D64" s="147">
        <v>57</v>
      </c>
      <c r="E64" s="147">
        <v>59</v>
      </c>
      <c r="F64" s="149">
        <v>1257.3037662794791</v>
      </c>
      <c r="G64" s="149">
        <v>1215.7379518072289</v>
      </c>
      <c r="H64" s="149">
        <v>1999.6480112636395</v>
      </c>
      <c r="I64" s="149">
        <v>296.02252727912708</v>
      </c>
      <c r="J64" s="150">
        <v>1.3880946914078103</v>
      </c>
      <c r="K64" s="150">
        <v>1.4216921780373557</v>
      </c>
      <c r="L64" s="149">
        <v>552.62231608588525</v>
      </c>
      <c r="M64" s="149">
        <v>200.03590285110863</v>
      </c>
      <c r="N64" s="149">
        <v>2841</v>
      </c>
      <c r="O64" s="149">
        <v>3127</v>
      </c>
      <c r="P64" s="151" t="s">
        <v>320</v>
      </c>
    </row>
    <row r="65" spans="1:17" s="145" customFormat="1" ht="17.399999999999999" x14ac:dyDescent="0.3">
      <c r="A65" s="146" t="s">
        <v>91</v>
      </c>
      <c r="B65" s="147" t="s">
        <v>150</v>
      </c>
      <c r="C65" s="147">
        <v>56</v>
      </c>
      <c r="D65" s="147">
        <v>59</v>
      </c>
      <c r="E65" s="147">
        <v>54</v>
      </c>
      <c r="F65" s="149">
        <v>1081.6268808688765</v>
      </c>
      <c r="G65" s="149">
        <v>921.37816431122849</v>
      </c>
      <c r="H65" s="149">
        <v>1826.5987754514533</v>
      </c>
      <c r="I65" s="149">
        <v>357.90247765584343</v>
      </c>
      <c r="J65" s="150">
        <v>0.76219364231982534</v>
      </c>
      <c r="K65" s="150">
        <v>0.91154720545129153</v>
      </c>
      <c r="L65" s="149">
        <v>924.02986763208503</v>
      </c>
      <c r="M65" s="149">
        <v>213.73585389125427</v>
      </c>
      <c r="N65" s="149">
        <v>17678</v>
      </c>
      <c r="O65" s="149">
        <v>26557</v>
      </c>
      <c r="P65" s="151" t="s">
        <v>320</v>
      </c>
    </row>
    <row r="66" spans="1:17" s="145" customFormat="1" ht="34.799999999999997" x14ac:dyDescent="0.3">
      <c r="A66" s="146" t="s">
        <v>91</v>
      </c>
      <c r="B66" s="147" t="s">
        <v>151</v>
      </c>
      <c r="C66" s="147">
        <v>62</v>
      </c>
      <c r="D66" s="147">
        <v>69</v>
      </c>
      <c r="E66" s="147">
        <v>59</v>
      </c>
      <c r="F66" s="149">
        <v>939.13129124396733</v>
      </c>
      <c r="G66" s="149">
        <v>712.33755815819029</v>
      </c>
      <c r="H66" s="149">
        <v>2531.0745592435733</v>
      </c>
      <c r="I66" s="149">
        <v>1742.0466857086576</v>
      </c>
      <c r="J66" s="150">
        <v>0.70067932898932483</v>
      </c>
      <c r="K66" s="150">
        <v>0.83568003653246059</v>
      </c>
      <c r="L66" s="149">
        <v>1051.7088545257559</v>
      </c>
      <c r="M66" s="149">
        <v>202.2991234117994</v>
      </c>
      <c r="N66" s="149">
        <v>10153</v>
      </c>
      <c r="O66" s="149">
        <v>17155</v>
      </c>
      <c r="P66" s="151" t="s">
        <v>320</v>
      </c>
    </row>
    <row r="67" spans="1:17" s="145" customFormat="1" ht="17.399999999999999" x14ac:dyDescent="0.3">
      <c r="A67" s="146" t="s">
        <v>89</v>
      </c>
      <c r="B67" s="147" t="s">
        <v>152</v>
      </c>
      <c r="C67" s="147">
        <v>70</v>
      </c>
      <c r="D67" s="147">
        <v>67</v>
      </c>
      <c r="E67" s="147">
        <v>62</v>
      </c>
      <c r="F67" s="149">
        <v>1027.8876735707083</v>
      </c>
      <c r="G67" s="149">
        <v>995.68767375172388</v>
      </c>
      <c r="H67" s="149">
        <v>1702.001396323016</v>
      </c>
      <c r="I67" s="149">
        <v>406.81483205337059</v>
      </c>
      <c r="J67" s="150">
        <v>0.93060785368477672</v>
      </c>
      <c r="K67" s="150">
        <v>0.94742876555267741</v>
      </c>
      <c r="L67" s="149">
        <v>552.26514622604918</v>
      </c>
      <c r="M67" s="149">
        <v>134.62003238693592</v>
      </c>
      <c r="N67" s="149">
        <v>51564</v>
      </c>
      <c r="O67" s="149">
        <v>93965</v>
      </c>
      <c r="P67" s="151" t="s">
        <v>320</v>
      </c>
    </row>
    <row r="68" spans="1:17" s="145" customFormat="1" ht="17.399999999999999" x14ac:dyDescent="0.3">
      <c r="A68" s="146" t="s">
        <v>84</v>
      </c>
      <c r="B68" s="147" t="s">
        <v>153</v>
      </c>
      <c r="C68" s="147">
        <v>59</v>
      </c>
      <c r="D68" s="147">
        <v>63</v>
      </c>
      <c r="E68" s="147">
        <v>57</v>
      </c>
      <c r="F68" s="149">
        <v>1143.8123304190533</v>
      </c>
      <c r="G68" s="149">
        <v>983.60185453491738</v>
      </c>
      <c r="H68" s="149">
        <v>2359.0093457943926</v>
      </c>
      <c r="I68" s="149">
        <v>480.05351220982817</v>
      </c>
      <c r="J68" s="150">
        <v>0.57621916534948958</v>
      </c>
      <c r="K68" s="150">
        <v>0.84764010423447322</v>
      </c>
      <c r="L68" s="149">
        <v>1150.6468194151341</v>
      </c>
      <c r="M68" s="149">
        <v>140.42568586071752</v>
      </c>
      <c r="N68" s="149">
        <v>6634</v>
      </c>
      <c r="O68" s="149">
        <v>9526</v>
      </c>
      <c r="P68" s="151" t="s">
        <v>320</v>
      </c>
    </row>
    <row r="69" spans="1:17" s="145" customFormat="1" ht="17.399999999999999" x14ac:dyDescent="0.3">
      <c r="A69" s="146" t="s">
        <v>91</v>
      </c>
      <c r="B69" s="147" t="s">
        <v>154</v>
      </c>
      <c r="C69" s="147">
        <v>60</v>
      </c>
      <c r="D69" s="147">
        <v>62</v>
      </c>
      <c r="E69" s="147">
        <v>58</v>
      </c>
      <c r="F69" s="149">
        <v>1187.1582289645439</v>
      </c>
      <c r="G69" s="149">
        <v>1116.504854368932</v>
      </c>
      <c r="H69" s="149">
        <v>1826.8360087022991</v>
      </c>
      <c r="I69" s="149">
        <v>516.78720526841892</v>
      </c>
      <c r="J69" s="150">
        <v>0.27750358223212862</v>
      </c>
      <c r="K69" s="150">
        <v>0.44002898900833431</v>
      </c>
      <c r="L69" s="149">
        <v>888.81048979831837</v>
      </c>
      <c r="M69" s="149">
        <v>430.3884870935496</v>
      </c>
      <c r="N69" s="149">
        <v>17007</v>
      </c>
      <c r="O69" s="149">
        <v>22158</v>
      </c>
      <c r="P69" s="151" t="s">
        <v>320</v>
      </c>
    </row>
    <row r="70" spans="1:17" s="145" customFormat="1" ht="17.399999999999999" x14ac:dyDescent="0.3">
      <c r="A70" s="146" t="s">
        <v>87</v>
      </c>
      <c r="B70" s="147" t="s">
        <v>155</v>
      </c>
      <c r="C70" s="147">
        <v>66</v>
      </c>
      <c r="D70" s="147">
        <v>66</v>
      </c>
      <c r="E70" s="147">
        <v>61</v>
      </c>
      <c r="F70" s="149">
        <v>1297.5403116836321</v>
      </c>
      <c r="G70" s="149">
        <v>959.72097298826191</v>
      </c>
      <c r="H70" s="149">
        <v>3055.10503558238</v>
      </c>
      <c r="I70" s="149">
        <v>705.10431492658324</v>
      </c>
      <c r="J70" s="150">
        <v>0.59698690487005746</v>
      </c>
      <c r="K70" s="150">
        <v>0.81154390062723691</v>
      </c>
      <c r="L70" s="149">
        <v>1204.8179443293398</v>
      </c>
      <c r="M70" s="149">
        <v>94.582199801819655</v>
      </c>
      <c r="N70" s="149">
        <v>11101</v>
      </c>
      <c r="O70" s="149">
        <v>21254</v>
      </c>
      <c r="P70" s="151" t="s">
        <v>320</v>
      </c>
    </row>
    <row r="71" spans="1:17" s="145" customFormat="1" ht="17.399999999999999" x14ac:dyDescent="0.3">
      <c r="A71" s="146" t="s">
        <v>84</v>
      </c>
      <c r="B71" s="147" t="s">
        <v>156</v>
      </c>
      <c r="C71" s="147">
        <v>65</v>
      </c>
      <c r="D71" s="147">
        <v>64</v>
      </c>
      <c r="E71" s="147">
        <v>61</v>
      </c>
      <c r="F71" s="149">
        <v>978.22445561139034</v>
      </c>
      <c r="G71" s="149">
        <v>771.96261682242994</v>
      </c>
      <c r="H71" s="149">
        <v>2507.298396745633</v>
      </c>
      <c r="I71" s="149">
        <v>294.32878679109837</v>
      </c>
      <c r="J71" s="150">
        <v>0.50934355534259701</v>
      </c>
      <c r="K71" s="150">
        <v>0.76921343249943652</v>
      </c>
      <c r="L71" s="149">
        <v>368.98779612347454</v>
      </c>
      <c r="M71" s="149">
        <v>56.712132089016514</v>
      </c>
      <c r="N71" s="149">
        <v>4179</v>
      </c>
      <c r="O71" s="149">
        <v>6222</v>
      </c>
      <c r="P71" s="151" t="s">
        <v>320</v>
      </c>
    </row>
    <row r="72" spans="1:17" s="145" customFormat="1" ht="17.399999999999999" x14ac:dyDescent="0.3">
      <c r="A72" s="146" t="s">
        <v>87</v>
      </c>
      <c r="B72" s="147" t="s">
        <v>157</v>
      </c>
      <c r="C72" s="147">
        <v>67</v>
      </c>
      <c r="D72" s="147">
        <v>65</v>
      </c>
      <c r="E72" s="147">
        <v>61</v>
      </c>
      <c r="F72" s="149">
        <v>1079.8191654932186</v>
      </c>
      <c r="G72" s="149">
        <v>922.31653594068985</v>
      </c>
      <c r="H72" s="149">
        <v>2413.7701030163789</v>
      </c>
      <c r="I72" s="149">
        <v>831.39405617727709</v>
      </c>
      <c r="J72" s="150">
        <v>0.28009397543257286</v>
      </c>
      <c r="K72" s="150">
        <v>0.46489619461390025</v>
      </c>
      <c r="L72" s="149">
        <v>1373.6752390128215</v>
      </c>
      <c r="M72" s="149">
        <v>353.15311643074193</v>
      </c>
      <c r="N72" s="149">
        <v>13493</v>
      </c>
      <c r="O72" s="149">
        <v>27007</v>
      </c>
      <c r="P72" s="151" t="s">
        <v>320</v>
      </c>
    </row>
    <row r="73" spans="1:17" s="145" customFormat="1" ht="17.399999999999999" x14ac:dyDescent="0.3">
      <c r="A73" s="146" t="s">
        <v>87</v>
      </c>
      <c r="B73" s="147" t="s">
        <v>158</v>
      </c>
      <c r="C73" s="147">
        <v>68</v>
      </c>
      <c r="D73" s="147">
        <v>67</v>
      </c>
      <c r="E73" s="147">
        <v>62</v>
      </c>
      <c r="F73" s="149">
        <v>1101.1031978773915</v>
      </c>
      <c r="G73" s="149">
        <v>962.33274035114857</v>
      </c>
      <c r="H73" s="149">
        <v>2763.1615696131826</v>
      </c>
      <c r="I73" s="149">
        <v>405.66959921798633</v>
      </c>
      <c r="J73" s="150">
        <v>0.54711998679650109</v>
      </c>
      <c r="K73" s="150">
        <v>0.73521181125156809</v>
      </c>
      <c r="L73" s="149">
        <v>940.93003770423127</v>
      </c>
      <c r="M73" s="149">
        <v>106.40971931294511</v>
      </c>
      <c r="N73" s="149">
        <v>14322</v>
      </c>
      <c r="O73" s="149">
        <v>30976</v>
      </c>
      <c r="P73" s="151" t="s">
        <v>320</v>
      </c>
    </row>
    <row r="74" spans="1:17" s="145" customFormat="1" ht="17.399999999999999" x14ac:dyDescent="0.3">
      <c r="A74" s="146" t="s">
        <v>91</v>
      </c>
      <c r="B74" s="147" t="s">
        <v>159</v>
      </c>
      <c r="C74" s="147">
        <v>61</v>
      </c>
      <c r="D74" s="147">
        <v>62</v>
      </c>
      <c r="E74" s="147">
        <v>57</v>
      </c>
      <c r="F74" s="149">
        <v>900.34423407917382</v>
      </c>
      <c r="G74" s="149">
        <v>722.97743598411228</v>
      </c>
      <c r="H74" s="149">
        <v>1776.9018932874355</v>
      </c>
      <c r="I74" s="149">
        <v>524.85370051635107</v>
      </c>
      <c r="J74" s="150">
        <v>0.38590348171399785</v>
      </c>
      <c r="K74" s="150">
        <v>0.59388514155452143</v>
      </c>
      <c r="L74" s="149">
        <v>611.0154905335628</v>
      </c>
      <c r="M74" s="149">
        <v>-2.3752151462994835</v>
      </c>
      <c r="N74" s="149">
        <v>29050</v>
      </c>
      <c r="O74" s="149">
        <v>41214</v>
      </c>
      <c r="P74" s="151" t="s">
        <v>320</v>
      </c>
    </row>
    <row r="75" spans="1:17" s="145" customFormat="1" ht="17.399999999999999" x14ac:dyDescent="0.3">
      <c r="A75" s="146" t="s">
        <v>84</v>
      </c>
      <c r="B75" s="147" t="s">
        <v>160</v>
      </c>
      <c r="C75" s="147">
        <v>72</v>
      </c>
      <c r="D75" s="147">
        <v>72</v>
      </c>
      <c r="E75" s="147">
        <v>69</v>
      </c>
      <c r="F75" s="149">
        <v>796.33325971731449</v>
      </c>
      <c r="G75" s="149">
        <v>402.7031746031746</v>
      </c>
      <c r="H75" s="149">
        <v>2545.4218197879859</v>
      </c>
      <c r="I75" s="149">
        <v>918.18109540636044</v>
      </c>
      <c r="J75" s="150">
        <v>0.93067441393263439</v>
      </c>
      <c r="K75" s="150">
        <v>0.95431986951774206</v>
      </c>
      <c r="L75" s="149">
        <v>444.08237632508832</v>
      </c>
      <c r="M75" s="149">
        <v>243.25309187279152</v>
      </c>
      <c r="N75" s="149">
        <v>4528</v>
      </c>
      <c r="O75" s="149">
        <v>4640</v>
      </c>
      <c r="P75" s="151" t="s">
        <v>320</v>
      </c>
    </row>
    <row r="76" spans="1:17" s="145" customFormat="1" ht="17.399999999999999" x14ac:dyDescent="0.3">
      <c r="A76" s="146" t="s">
        <v>89</v>
      </c>
      <c r="B76" s="147" t="s">
        <v>161</v>
      </c>
      <c r="C76" s="147">
        <v>74</v>
      </c>
      <c r="D76" s="147">
        <v>67</v>
      </c>
      <c r="E76" s="147">
        <v>67</v>
      </c>
      <c r="F76" s="149">
        <v>770.27321849671262</v>
      </c>
      <c r="G76" s="149">
        <v>723.23953143934295</v>
      </c>
      <c r="H76" s="149">
        <v>1779.6258775856381</v>
      </c>
      <c r="I76" s="149">
        <v>387.69259765348914</v>
      </c>
      <c r="J76" s="150">
        <v>0.95351856660607637</v>
      </c>
      <c r="K76" s="150">
        <v>0.97061913203335304</v>
      </c>
      <c r="L76" s="149">
        <v>354.22262011339899</v>
      </c>
      <c r="M76" s="149">
        <v>-115.789724983901</v>
      </c>
      <c r="N76" s="149">
        <v>64033</v>
      </c>
      <c r="O76" s="149">
        <v>149353</v>
      </c>
      <c r="P76" s="151" t="s">
        <v>320</v>
      </c>
    </row>
    <row r="77" spans="1:17" s="145" customFormat="1" ht="17.399999999999999" x14ac:dyDescent="0.3">
      <c r="A77" s="146" t="s">
        <v>97</v>
      </c>
      <c r="B77" s="147" t="s">
        <v>162</v>
      </c>
      <c r="C77" s="147">
        <v>68</v>
      </c>
      <c r="D77" s="147">
        <v>67</v>
      </c>
      <c r="E77" s="147">
        <v>62</v>
      </c>
      <c r="F77" s="149">
        <v>1106.522739634325</v>
      </c>
      <c r="G77" s="149">
        <v>915.42570044810577</v>
      </c>
      <c r="H77" s="149">
        <v>1948.1183632483996</v>
      </c>
      <c r="I77" s="149">
        <v>343.18647755324042</v>
      </c>
      <c r="J77" s="150">
        <v>0.75415318615677385</v>
      </c>
      <c r="K77" s="150">
        <v>0.86122284667705251</v>
      </c>
      <c r="L77" s="149">
        <v>647.33693150914189</v>
      </c>
      <c r="M77" s="149">
        <v>1564.8199029329317</v>
      </c>
      <c r="N77" s="149">
        <v>47802</v>
      </c>
      <c r="O77" s="149">
        <v>127309</v>
      </c>
      <c r="P77" s="151" t="s">
        <v>320</v>
      </c>
    </row>
    <row r="78" spans="1:17" s="145" customFormat="1" ht="80.25" customHeight="1" x14ac:dyDescent="0.3">
      <c r="A78" s="146" t="s">
        <v>87</v>
      </c>
      <c r="B78" s="147" t="s">
        <v>163</v>
      </c>
      <c r="C78" s="147">
        <v>72</v>
      </c>
      <c r="D78" s="147">
        <v>71</v>
      </c>
      <c r="E78" s="147">
        <v>63</v>
      </c>
      <c r="F78" s="149">
        <v>1366.6246934853204</v>
      </c>
      <c r="G78" s="149">
        <v>1206.4243949374584</v>
      </c>
      <c r="H78" s="149">
        <v>2707.2701968321294</v>
      </c>
      <c r="I78" s="149">
        <v>760.48777254953939</v>
      </c>
      <c r="J78" s="150">
        <v>0.44240634229752834</v>
      </c>
      <c r="K78" s="150">
        <v>0.60434590778733732</v>
      </c>
      <c r="L78" s="149">
        <v>2494.3998939624894</v>
      </c>
      <c r="M78" s="149">
        <v>444.14593412419651</v>
      </c>
      <c r="N78" s="149">
        <v>15089</v>
      </c>
      <c r="O78" s="149">
        <v>34319</v>
      </c>
      <c r="P78" s="151" t="s">
        <v>326</v>
      </c>
      <c r="Q78" s="153"/>
    </row>
    <row r="79" spans="1:17" s="145" customFormat="1" ht="17.399999999999999" x14ac:dyDescent="0.3">
      <c r="A79" s="146" t="s">
        <v>97</v>
      </c>
      <c r="B79" s="147" t="s">
        <v>164</v>
      </c>
      <c r="C79" s="147">
        <v>66</v>
      </c>
      <c r="D79" s="147">
        <v>64</v>
      </c>
      <c r="E79" s="147">
        <v>62</v>
      </c>
      <c r="F79" s="149">
        <v>1165.1083767755008</v>
      </c>
      <c r="G79" s="149">
        <v>1008.9593856421274</v>
      </c>
      <c r="H79" s="149">
        <v>2011.0592853675523</v>
      </c>
      <c r="I79" s="149">
        <v>574.5340959456322</v>
      </c>
      <c r="J79" s="150">
        <v>0.57019558710934781</v>
      </c>
      <c r="K79" s="150">
        <v>0.74800032647730985</v>
      </c>
      <c r="L79" s="149">
        <v>544.12106118486315</v>
      </c>
      <c r="M79" s="149">
        <v>864.19452945273451</v>
      </c>
      <c r="N79" s="149">
        <v>47381</v>
      </c>
      <c r="O79" s="149">
        <v>110598</v>
      </c>
      <c r="P79" s="151" t="s">
        <v>320</v>
      </c>
    </row>
    <row r="80" spans="1:17" s="145" customFormat="1" ht="17.399999999999999" x14ac:dyDescent="0.3">
      <c r="A80" s="146" t="s">
        <v>89</v>
      </c>
      <c r="B80" s="147" t="s">
        <v>165</v>
      </c>
      <c r="C80" s="147">
        <v>67</v>
      </c>
      <c r="D80" s="147">
        <v>64</v>
      </c>
      <c r="E80" s="147">
        <v>60</v>
      </c>
      <c r="F80" s="149">
        <v>1328.7977355117446</v>
      </c>
      <c r="G80" s="149">
        <v>1025.3768252472917</v>
      </c>
      <c r="H80" s="149">
        <v>2192.9036102696527</v>
      </c>
      <c r="I80" s="149">
        <v>446.24323384814022</v>
      </c>
      <c r="J80" s="150">
        <v>1.0342985512886278</v>
      </c>
      <c r="K80" s="150">
        <v>1.0253765917627504</v>
      </c>
      <c r="L80" s="149">
        <v>795.94775785866807</v>
      </c>
      <c r="M80" s="149">
        <v>224.53836221880098</v>
      </c>
      <c r="N80" s="149">
        <v>40274</v>
      </c>
      <c r="O80" s="149">
        <v>72230</v>
      </c>
      <c r="P80" s="162" t="s">
        <v>320</v>
      </c>
      <c r="Q80" s="153"/>
    </row>
    <row r="81" spans="1:16" s="145" customFormat="1" ht="17.399999999999999" x14ac:dyDescent="0.3">
      <c r="A81" s="146" t="s">
        <v>97</v>
      </c>
      <c r="B81" s="147" t="s">
        <v>166</v>
      </c>
      <c r="C81" s="147">
        <v>65</v>
      </c>
      <c r="D81" s="147">
        <v>63</v>
      </c>
      <c r="E81" s="147">
        <v>61</v>
      </c>
      <c r="F81" s="149">
        <v>1080.1895986685197</v>
      </c>
      <c r="G81" s="149">
        <v>1008.417750920593</v>
      </c>
      <c r="H81" s="149">
        <v>1678.2735196719343</v>
      </c>
      <c r="I81" s="149">
        <v>226.76459007412734</v>
      </c>
      <c r="J81" s="150">
        <v>0.24787390029325512</v>
      </c>
      <c r="K81" s="150">
        <v>0.65323779910774638</v>
      </c>
      <c r="L81" s="149">
        <v>533.64833170698307</v>
      </c>
      <c r="M81" s="149">
        <v>81.779021793093989</v>
      </c>
      <c r="N81" s="149">
        <v>58281</v>
      </c>
      <c r="O81" s="149">
        <v>144428</v>
      </c>
      <c r="P81" s="165" t="s">
        <v>320</v>
      </c>
    </row>
    <row r="82" spans="1:16" s="145" customFormat="1" ht="17.399999999999999" x14ac:dyDescent="0.3">
      <c r="A82" s="146" t="s">
        <v>84</v>
      </c>
      <c r="B82" s="147" t="s">
        <v>167</v>
      </c>
      <c r="C82" s="147">
        <v>65</v>
      </c>
      <c r="D82" s="147">
        <v>67</v>
      </c>
      <c r="E82" s="147">
        <v>63</v>
      </c>
      <c r="F82" s="149">
        <v>884.98936493467033</v>
      </c>
      <c r="G82" s="149">
        <v>398.50600844430011</v>
      </c>
      <c r="H82" s="149">
        <v>2169.705256760863</v>
      </c>
      <c r="I82" s="149">
        <v>588.87876025524156</v>
      </c>
      <c r="J82" s="150">
        <v>0.60269011898603209</v>
      </c>
      <c r="K82" s="150">
        <v>0.75261716862618777</v>
      </c>
      <c r="L82" s="149">
        <v>427.37769674870862</v>
      </c>
      <c r="M82" s="149">
        <v>130.32193862048018</v>
      </c>
      <c r="N82" s="149">
        <v>6582</v>
      </c>
      <c r="O82" s="149">
        <v>7819</v>
      </c>
      <c r="P82" s="162" t="s">
        <v>320</v>
      </c>
    </row>
    <row r="83" spans="1:16" s="158" customFormat="1" ht="34.799999999999997" x14ac:dyDescent="0.3">
      <c r="A83" s="155"/>
      <c r="B83" s="156"/>
      <c r="C83" s="157" t="s">
        <v>168</v>
      </c>
      <c r="D83" s="157" t="s">
        <v>168</v>
      </c>
      <c r="E83" s="157" t="s">
        <v>168</v>
      </c>
      <c r="F83" s="157" t="s">
        <v>169</v>
      </c>
      <c r="G83" s="157" t="s">
        <v>169</v>
      </c>
      <c r="H83" s="157" t="s">
        <v>169</v>
      </c>
      <c r="I83" s="157" t="s">
        <v>169</v>
      </c>
      <c r="J83" s="157" t="s">
        <v>169</v>
      </c>
      <c r="K83" s="157" t="s">
        <v>169</v>
      </c>
      <c r="L83" s="157" t="s">
        <v>169</v>
      </c>
      <c r="M83" s="157" t="s">
        <v>169</v>
      </c>
      <c r="N83" s="157"/>
      <c r="O83" s="157"/>
      <c r="P83" s="157"/>
    </row>
    <row r="84" spans="1:16" s="145" customFormat="1" ht="17.399999999999999" x14ac:dyDescent="0.3">
      <c r="A84" s="146"/>
      <c r="B84" s="159" t="s">
        <v>170</v>
      </c>
      <c r="C84" s="160">
        <v>65</v>
      </c>
      <c r="D84" s="160">
        <v>64</v>
      </c>
      <c r="E84" s="160">
        <v>60</v>
      </c>
      <c r="F84" s="160">
        <v>1015.9327608258725</v>
      </c>
      <c r="G84" s="160">
        <v>883.81309797168001</v>
      </c>
      <c r="H84" s="160">
        <v>1999.6480112636395</v>
      </c>
      <c r="I84" s="160">
        <v>501.26137983985961</v>
      </c>
      <c r="J84" s="161">
        <v>0.57621916534948958</v>
      </c>
      <c r="K84" s="161">
        <v>0.74800032647730985</v>
      </c>
      <c r="L84" s="160">
        <v>697.50519750519754</v>
      </c>
      <c r="M84" s="160">
        <v>194.18563034699235</v>
      </c>
      <c r="N84" s="160">
        <v>2391313</v>
      </c>
      <c r="O84" s="160">
        <v>5049816</v>
      </c>
      <c r="P84" s="162"/>
    </row>
    <row r="85" spans="1:16" s="166" customFormat="1" ht="17.399999999999999" x14ac:dyDescent="0.3">
      <c r="A85" s="163" t="s">
        <v>89</v>
      </c>
      <c r="B85" s="164" t="s">
        <v>171</v>
      </c>
      <c r="C85" s="160">
        <v>67.5</v>
      </c>
      <c r="D85" s="160">
        <v>65</v>
      </c>
      <c r="E85" s="160">
        <v>61</v>
      </c>
      <c r="F85" s="165">
        <v>1027.8876735707083</v>
      </c>
      <c r="G85" s="165">
        <v>951.23677046560238</v>
      </c>
      <c r="H85" s="160">
        <v>1709.6556606664897</v>
      </c>
      <c r="I85" s="165">
        <v>341.35757962816535</v>
      </c>
      <c r="J85" s="161">
        <v>0.69966550724637688</v>
      </c>
      <c r="K85" s="161">
        <v>0.7900791449175848</v>
      </c>
      <c r="L85" s="165">
        <v>479.44468359879465</v>
      </c>
      <c r="M85" s="165">
        <v>42</v>
      </c>
      <c r="N85" s="165"/>
      <c r="O85" s="165"/>
      <c r="P85" s="162"/>
    </row>
    <row r="86" spans="1:16" s="145" customFormat="1" ht="17.399999999999999" x14ac:dyDescent="0.3">
      <c r="A86" s="146" t="s">
        <v>97</v>
      </c>
      <c r="B86" s="147" t="s">
        <v>172</v>
      </c>
      <c r="C86" s="160">
        <v>65</v>
      </c>
      <c r="D86" s="160">
        <v>64</v>
      </c>
      <c r="E86" s="160">
        <v>60</v>
      </c>
      <c r="F86" s="165">
        <v>1059.1395397375668</v>
      </c>
      <c r="G86" s="165">
        <v>908.21285022405289</v>
      </c>
      <c r="H86" s="160">
        <v>1696.0909599163515</v>
      </c>
      <c r="I86" s="165">
        <v>333.64494695325141</v>
      </c>
      <c r="J86" s="161">
        <v>0.43392098707397869</v>
      </c>
      <c r="K86" s="161">
        <v>0.66998363885960766</v>
      </c>
      <c r="L86" s="165">
        <v>673.38318941973318</v>
      </c>
      <c r="M86" s="165">
        <v>482.10682292380557</v>
      </c>
      <c r="N86" s="165"/>
      <c r="O86" s="165"/>
      <c r="P86" s="162"/>
    </row>
    <row r="87" spans="1:16" s="145" customFormat="1" ht="17.399999999999999" x14ac:dyDescent="0.3">
      <c r="A87" s="146" t="s">
        <v>87</v>
      </c>
      <c r="B87" s="147" t="s">
        <v>173</v>
      </c>
      <c r="C87" s="160">
        <v>64</v>
      </c>
      <c r="D87" s="160">
        <v>65</v>
      </c>
      <c r="E87" s="160">
        <v>61</v>
      </c>
      <c r="F87" s="165">
        <v>1101.1031978773915</v>
      </c>
      <c r="G87" s="165">
        <v>892.46616161616157</v>
      </c>
      <c r="H87" s="160">
        <v>2358.3723953204394</v>
      </c>
      <c r="I87" s="165">
        <v>649.49893416313432</v>
      </c>
      <c r="J87" s="161">
        <v>0.54711998679650109</v>
      </c>
      <c r="K87" s="161">
        <v>0.73521181125156809</v>
      </c>
      <c r="L87" s="165">
        <v>940.93003770423127</v>
      </c>
      <c r="M87" s="165">
        <v>268.40967717604462</v>
      </c>
      <c r="N87" s="165"/>
      <c r="O87" s="165"/>
      <c r="P87" s="162"/>
    </row>
    <row r="88" spans="1:16" s="145" customFormat="1" ht="17.399999999999999" x14ac:dyDescent="0.3">
      <c r="A88" s="146" t="s">
        <v>91</v>
      </c>
      <c r="B88" s="147" t="s">
        <v>174</v>
      </c>
      <c r="C88" s="160">
        <v>61.5</v>
      </c>
      <c r="D88" s="160">
        <v>62</v>
      </c>
      <c r="E88" s="160">
        <v>58</v>
      </c>
      <c r="F88" s="165">
        <v>1031.6470136542594</v>
      </c>
      <c r="G88" s="165">
        <v>881.90254110988553</v>
      </c>
      <c r="H88" s="160">
        <v>2000.9560931300791</v>
      </c>
      <c r="I88" s="165">
        <v>565.39490714865042</v>
      </c>
      <c r="J88" s="161">
        <v>0.61478400535416156</v>
      </c>
      <c r="K88" s="161">
        <v>0.75081252781079977</v>
      </c>
      <c r="L88" s="165">
        <v>857.19408527824555</v>
      </c>
      <c r="M88" s="165">
        <v>199.900108422014</v>
      </c>
      <c r="N88" s="165"/>
      <c r="O88" s="165"/>
      <c r="P88" s="152"/>
    </row>
    <row r="89" spans="1:16" s="145" customFormat="1" ht="17.399999999999999" x14ac:dyDescent="0.3">
      <c r="A89" s="146" t="s">
        <v>84</v>
      </c>
      <c r="B89" s="147" t="s">
        <v>175</v>
      </c>
      <c r="C89" s="160">
        <v>65</v>
      </c>
      <c r="D89" s="160">
        <v>64</v>
      </c>
      <c r="E89" s="160">
        <v>61</v>
      </c>
      <c r="F89" s="165">
        <v>929.30159446450057</v>
      </c>
      <c r="G89" s="165">
        <v>814.99649614576037</v>
      </c>
      <c r="H89" s="160">
        <v>2220.6857902314764</v>
      </c>
      <c r="I89" s="165">
        <v>568.37171387813328</v>
      </c>
      <c r="J89" s="161">
        <v>0.63134449005813686</v>
      </c>
      <c r="K89" s="161">
        <v>0.78908188585607941</v>
      </c>
      <c r="L89" s="165">
        <v>691.78700361010829</v>
      </c>
      <c r="M89" s="165">
        <v>140.42568586071752</v>
      </c>
      <c r="N89" s="165"/>
      <c r="O89" s="165"/>
      <c r="P89" s="152"/>
    </row>
    <row r="90" spans="1:16" ht="13.8" x14ac:dyDescent="0.25">
      <c r="A90" s="11"/>
      <c r="B90" s="12"/>
      <c r="G90" s="3"/>
      <c r="H90" s="3"/>
      <c r="I90" s="3"/>
      <c r="J90" s="3"/>
      <c r="K90" s="3"/>
      <c r="L90" s="3"/>
      <c r="M90" s="3"/>
      <c r="N90" s="3"/>
      <c r="O90" s="3"/>
    </row>
    <row r="91" spans="1:16" ht="13.8" x14ac:dyDescent="0.25">
      <c r="A91" s="11"/>
      <c r="B91" s="12"/>
      <c r="G91" s="3"/>
      <c r="H91" s="3"/>
      <c r="I91" s="3"/>
      <c r="J91" s="3"/>
      <c r="K91" s="3"/>
      <c r="L91" s="3"/>
      <c r="M91" s="3"/>
      <c r="N91" s="3"/>
      <c r="O91" s="3"/>
    </row>
    <row r="92" spans="1:16" x14ac:dyDescent="0.25">
      <c r="A92" s="13"/>
      <c r="G92" s="3"/>
      <c r="H92" s="3"/>
      <c r="I92" s="3"/>
    </row>
    <row r="93" spans="1:16" ht="15.75" customHeight="1" x14ac:dyDescent="0.25">
      <c r="C93" s="86"/>
      <c r="D93" s="86"/>
      <c r="E93" s="86"/>
      <c r="F93" s="86"/>
      <c r="G93" s="86"/>
      <c r="H93" s="3"/>
      <c r="I93" s="3"/>
      <c r="J93" s="29"/>
      <c r="K93" s="29"/>
      <c r="N93" s="31"/>
      <c r="O93" s="31"/>
    </row>
    <row r="94" spans="1:16" x14ac:dyDescent="0.25">
      <c r="G94" s="3"/>
      <c r="H94" s="3"/>
      <c r="I94" s="3"/>
      <c r="J94" s="29"/>
      <c r="K94" s="29"/>
      <c r="N94" s="31"/>
      <c r="O94" s="31"/>
    </row>
    <row r="95" spans="1:16" x14ac:dyDescent="0.25">
      <c r="G95" s="3"/>
      <c r="H95" s="3"/>
      <c r="I95" s="3"/>
      <c r="J95" s="29"/>
      <c r="K95" s="29"/>
      <c r="N95" s="31"/>
      <c r="O95" s="31"/>
    </row>
    <row r="96" spans="1:16" x14ac:dyDescent="0.25">
      <c r="G96" s="3"/>
      <c r="H96" s="3"/>
      <c r="I96" s="3"/>
      <c r="J96" s="29"/>
      <c r="K96" s="29"/>
      <c r="N96" s="31"/>
      <c r="O96" s="31"/>
    </row>
    <row r="97" spans="10:15" x14ac:dyDescent="0.25">
      <c r="J97" s="30"/>
      <c r="K97" s="30"/>
      <c r="N97" s="31"/>
      <c r="O97" s="31"/>
    </row>
    <row r="98" spans="10:15" x14ac:dyDescent="0.25">
      <c r="J98" s="30"/>
      <c r="K98" s="30"/>
      <c r="N98" s="31"/>
      <c r="O98" s="31"/>
    </row>
    <row r="99" spans="10:15" x14ac:dyDescent="0.25">
      <c r="J99" s="30"/>
      <c r="K99" s="30"/>
      <c r="N99" s="31"/>
      <c r="O99" s="31"/>
    </row>
    <row r="100" spans="10:15" x14ac:dyDescent="0.25">
      <c r="J100" s="30"/>
      <c r="K100" s="30"/>
      <c r="N100" s="31"/>
      <c r="O100" s="31"/>
    </row>
    <row r="101" spans="10:15" x14ac:dyDescent="0.25">
      <c r="J101" s="30"/>
      <c r="K101" s="30"/>
      <c r="N101" s="31"/>
      <c r="O101" s="31"/>
    </row>
    <row r="102" spans="10:15" x14ac:dyDescent="0.25">
      <c r="J102" s="30"/>
      <c r="K102" s="30"/>
      <c r="N102" s="31"/>
      <c r="O102" s="31"/>
    </row>
    <row r="103" spans="10:15" x14ac:dyDescent="0.25">
      <c r="J103" s="30"/>
      <c r="K103" s="30"/>
      <c r="N103" s="31"/>
      <c r="O103" s="31"/>
    </row>
    <row r="104" spans="10:15" x14ac:dyDescent="0.25">
      <c r="J104" s="30"/>
      <c r="K104" s="30"/>
      <c r="N104" s="31"/>
      <c r="O104" s="31"/>
    </row>
  </sheetData>
  <printOptions horizontalCentered="1"/>
  <pageMargins left="0.39370078740157483" right="0.39370078740157483" top="0.39370078740157483" bottom="0.39370078740157483" header="0.27559055118110237" footer="0.51181102362204722"/>
  <pageSetup paperSize="9" scale="50" orientation="landscape"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showGridLines="0" zoomScale="50" zoomScaleNormal="50" zoomScaleSheetLayoutView="75" workbookViewId="0"/>
  </sheetViews>
  <sheetFormatPr defaultColWidth="13.5546875" defaultRowHeight="16.8" customHeight="1" x14ac:dyDescent="0.25"/>
  <cols>
    <col min="1" max="1" width="13.44140625" style="15" customWidth="1"/>
    <col min="2" max="2" width="34.44140625" style="14" customWidth="1"/>
    <col min="3" max="3" width="17" style="1" customWidth="1"/>
    <col min="4" max="4" width="23.109375" style="1" customWidth="1"/>
    <col min="5" max="5" width="18.5546875" style="1" customWidth="1"/>
    <col min="6" max="7" width="17.44140625" style="1" customWidth="1"/>
    <col min="8" max="8" width="18.44140625" style="1" customWidth="1"/>
    <col min="9" max="9" width="17.33203125" style="1" customWidth="1"/>
    <col min="10" max="10" width="19.33203125" style="1" customWidth="1"/>
    <col min="11" max="11" width="18.109375" style="1" customWidth="1"/>
    <col min="12" max="12" width="18.6640625" style="1" customWidth="1"/>
    <col min="13" max="13" width="18.44140625" style="1" customWidth="1"/>
    <col min="14" max="15" width="17.5546875" style="1" customWidth="1"/>
    <col min="16" max="16" width="4" style="1" customWidth="1"/>
    <col min="17" max="17" width="212.88671875" style="10" hidden="1" customWidth="1"/>
    <col min="18" max="18" width="1.88671875" style="1" bestFit="1" customWidth="1"/>
    <col min="19" max="16384" width="13.5546875" style="1"/>
  </cols>
  <sheetData>
    <row r="1" spans="1:18" ht="40.200000000000003" customHeight="1" x14ac:dyDescent="0.25">
      <c r="A1" s="47" t="s">
        <v>327</v>
      </c>
      <c r="B1" s="47"/>
      <c r="C1" s="47"/>
      <c r="D1" s="47"/>
      <c r="E1" s="47"/>
      <c r="F1" s="47"/>
      <c r="G1" s="47"/>
      <c r="H1" s="47"/>
      <c r="I1" s="47"/>
      <c r="J1" s="47"/>
      <c r="K1" s="47"/>
      <c r="L1" s="47"/>
      <c r="M1" s="47"/>
      <c r="N1" s="47"/>
      <c r="O1" s="47"/>
      <c r="P1" s="47"/>
      <c r="Q1" s="47"/>
    </row>
    <row r="2" spans="1:18" s="8" customFormat="1" ht="28.8" customHeight="1" x14ac:dyDescent="0.2">
      <c r="A2" s="16"/>
      <c r="B2" s="17"/>
      <c r="C2" s="18" t="s">
        <v>54</v>
      </c>
      <c r="D2" s="18" t="s">
        <v>55</v>
      </c>
      <c r="E2" s="18" t="s">
        <v>56</v>
      </c>
      <c r="F2" s="18" t="s">
        <v>57</v>
      </c>
      <c r="G2" s="18" t="s">
        <v>58</v>
      </c>
      <c r="H2" s="18" t="s">
        <v>59</v>
      </c>
      <c r="I2" s="18" t="s">
        <v>60</v>
      </c>
      <c r="J2" s="18" t="s">
        <v>61</v>
      </c>
      <c r="K2" s="18" t="s">
        <v>62</v>
      </c>
      <c r="L2" s="18" t="s">
        <v>63</v>
      </c>
      <c r="M2" s="18" t="s">
        <v>64</v>
      </c>
      <c r="N2" s="18"/>
      <c r="O2" s="18"/>
      <c r="P2" s="18"/>
      <c r="Q2" s="18" t="s">
        <v>67</v>
      </c>
    </row>
    <row r="3" spans="1:18" s="158" customFormat="1" ht="94.8" customHeight="1" x14ac:dyDescent="0.3">
      <c r="A3" s="144" t="s">
        <v>68</v>
      </c>
      <c r="B3" s="144" t="s">
        <v>69</v>
      </c>
      <c r="C3" s="144" t="s">
        <v>70</v>
      </c>
      <c r="D3" s="144" t="s">
        <v>71</v>
      </c>
      <c r="E3" s="144" t="s">
        <v>72</v>
      </c>
      <c r="F3" s="144" t="s">
        <v>73</v>
      </c>
      <c r="G3" s="144" t="s">
        <v>74</v>
      </c>
      <c r="H3" s="144" t="s">
        <v>75</v>
      </c>
      <c r="I3" s="144" t="s">
        <v>76</v>
      </c>
      <c r="J3" s="144" t="s">
        <v>77</v>
      </c>
      <c r="K3" s="144" t="s">
        <v>78</v>
      </c>
      <c r="L3" s="144" t="s">
        <v>79</v>
      </c>
      <c r="M3" s="144" t="s">
        <v>80</v>
      </c>
      <c r="N3" s="144" t="s">
        <v>328</v>
      </c>
      <c r="O3" s="144" t="s">
        <v>369</v>
      </c>
      <c r="P3" s="144"/>
      <c r="Q3" s="144" t="s">
        <v>83</v>
      </c>
    </row>
    <row r="4" spans="1:18" s="145" customFormat="1" ht="16.8" customHeight="1" x14ac:dyDescent="0.3">
      <c r="A4" s="146" t="s">
        <v>84</v>
      </c>
      <c r="B4" s="147" t="s">
        <v>85</v>
      </c>
      <c r="C4" s="148">
        <v>62</v>
      </c>
      <c r="D4" s="147">
        <v>60</v>
      </c>
      <c r="E4" s="147">
        <v>63</v>
      </c>
      <c r="F4" s="149">
        <v>973.18821343243962</v>
      </c>
      <c r="G4" s="149">
        <v>874.16443850267376</v>
      </c>
      <c r="H4" s="149">
        <v>1943.4563312981152</v>
      </c>
      <c r="I4" s="149">
        <v>431.24502256437484</v>
      </c>
      <c r="J4" s="150">
        <v>0.83958103638368242</v>
      </c>
      <c r="K4" s="150">
        <v>0.9186469108191222</v>
      </c>
      <c r="L4" s="149">
        <v>688.34616405627821</v>
      </c>
      <c r="M4" s="149">
        <v>3965.2119723918236</v>
      </c>
      <c r="N4" s="149">
        <v>7534</v>
      </c>
      <c r="O4" s="149">
        <v>13168</v>
      </c>
      <c r="P4" s="149"/>
      <c r="Q4" s="151" t="s">
        <v>330</v>
      </c>
    </row>
    <row r="5" spans="1:18" s="145" customFormat="1" ht="16.8" customHeight="1" x14ac:dyDescent="0.3">
      <c r="A5" s="146" t="s">
        <v>84</v>
      </c>
      <c r="B5" s="147" t="s">
        <v>86</v>
      </c>
      <c r="C5" s="147">
        <v>66</v>
      </c>
      <c r="D5" s="147">
        <v>70</v>
      </c>
      <c r="E5" s="147">
        <v>63</v>
      </c>
      <c r="F5" s="149">
        <v>1047.1866626972312</v>
      </c>
      <c r="G5" s="149">
        <v>776.48861646234673</v>
      </c>
      <c r="H5" s="149">
        <v>2448.645430187556</v>
      </c>
      <c r="I5" s="149">
        <v>428.84787139029476</v>
      </c>
      <c r="J5" s="150">
        <v>0.32060682680151709</v>
      </c>
      <c r="K5" s="150">
        <v>0.64523369421705834</v>
      </c>
      <c r="L5" s="149">
        <v>577.25513545698129</v>
      </c>
      <c r="M5" s="149">
        <v>-150.49746948496596</v>
      </c>
      <c r="N5" s="149">
        <v>6718</v>
      </c>
      <c r="O5" s="149">
        <v>11539</v>
      </c>
      <c r="P5" s="149"/>
      <c r="Q5" s="151" t="s">
        <v>331</v>
      </c>
    </row>
    <row r="6" spans="1:18" s="145" customFormat="1" ht="16.8" customHeight="1" x14ac:dyDescent="0.3">
      <c r="A6" s="146" t="s">
        <v>87</v>
      </c>
      <c r="B6" s="147" t="s">
        <v>88</v>
      </c>
      <c r="C6" s="147">
        <v>63</v>
      </c>
      <c r="D6" s="147">
        <v>65</v>
      </c>
      <c r="E6" s="147">
        <v>56</v>
      </c>
      <c r="F6" s="149">
        <v>1013.7037685363475</v>
      </c>
      <c r="G6" s="149">
        <v>787.86785119378123</v>
      </c>
      <c r="H6" s="149">
        <v>2205.3314661531922</v>
      </c>
      <c r="I6" s="149">
        <v>489.9847458050964</v>
      </c>
      <c r="J6" s="150">
        <v>0.69617813226985714</v>
      </c>
      <c r="K6" s="150">
        <v>0.76652364899376857</v>
      </c>
      <c r="L6" s="149">
        <v>791.49266048163247</v>
      </c>
      <c r="M6" s="149">
        <v>216.70684438220511</v>
      </c>
      <c r="N6" s="149">
        <v>39989</v>
      </c>
      <c r="O6" s="149">
        <v>87148</v>
      </c>
      <c r="P6" s="149"/>
      <c r="Q6" s="151" t="s">
        <v>331</v>
      </c>
    </row>
    <row r="7" spans="1:18" s="145" customFormat="1" ht="16.8" customHeight="1" x14ac:dyDescent="0.3">
      <c r="A7" s="146" t="s">
        <v>89</v>
      </c>
      <c r="B7" s="147" t="s">
        <v>90</v>
      </c>
      <c r="C7" s="147">
        <v>74</v>
      </c>
      <c r="D7" s="147">
        <v>67</v>
      </c>
      <c r="E7" s="147">
        <v>64</v>
      </c>
      <c r="F7" s="149">
        <v>843.92010809026772</v>
      </c>
      <c r="G7" s="149">
        <v>812.86251050052499</v>
      </c>
      <c r="H7" s="149">
        <v>1699.7813441148562</v>
      </c>
      <c r="I7" s="149">
        <v>208.1150212467511</v>
      </c>
      <c r="J7" s="150">
        <v>0.10165852954762662</v>
      </c>
      <c r="K7" s="150">
        <v>0.48100243959811423</v>
      </c>
      <c r="L7" s="149">
        <v>240.17628615041875</v>
      </c>
      <c r="M7" s="149">
        <v>-63.223771607739586</v>
      </c>
      <c r="N7" s="149">
        <v>48478</v>
      </c>
      <c r="O7" s="149">
        <v>117323</v>
      </c>
      <c r="P7" s="149"/>
      <c r="Q7" s="151" t="s">
        <v>332</v>
      </c>
    </row>
    <row r="8" spans="1:18" s="145" customFormat="1" ht="16.8" customHeight="1" x14ac:dyDescent="0.3">
      <c r="A8" s="146" t="s">
        <v>91</v>
      </c>
      <c r="B8" s="147" t="s">
        <v>92</v>
      </c>
      <c r="C8" s="147">
        <v>54</v>
      </c>
      <c r="D8" s="147">
        <v>53</v>
      </c>
      <c r="E8" s="147">
        <v>48</v>
      </c>
      <c r="F8" s="149">
        <v>779.88868723532971</v>
      </c>
      <c r="G8" s="149">
        <v>744.27135301895112</v>
      </c>
      <c r="H8" s="149">
        <v>1503.4079451502319</v>
      </c>
      <c r="I8" s="149">
        <v>417.7772534785239</v>
      </c>
      <c r="J8" s="150">
        <v>0.81481908685204252</v>
      </c>
      <c r="K8" s="150">
        <v>0.89284163393901828</v>
      </c>
      <c r="L8" s="149">
        <v>496.91470054446461</v>
      </c>
      <c r="M8" s="149">
        <v>324.22770719903207</v>
      </c>
      <c r="N8" s="149">
        <v>24795</v>
      </c>
      <c r="O8" s="149">
        <v>28512</v>
      </c>
      <c r="P8" s="149"/>
      <c r="Q8" s="152" t="s">
        <v>331</v>
      </c>
    </row>
    <row r="9" spans="1:18" s="145" customFormat="1" ht="16.8" customHeight="1" x14ac:dyDescent="0.3">
      <c r="A9" s="146" t="s">
        <v>91</v>
      </c>
      <c r="B9" s="147" t="s">
        <v>93</v>
      </c>
      <c r="C9" s="147">
        <v>68</v>
      </c>
      <c r="D9" s="147">
        <v>66</v>
      </c>
      <c r="E9" s="147">
        <v>61</v>
      </c>
      <c r="F9" s="149">
        <v>956.96963193475699</v>
      </c>
      <c r="G9" s="149">
        <v>828.22402358142961</v>
      </c>
      <c r="H9" s="149">
        <v>1886.2002360768322</v>
      </c>
      <c r="I9" s="149">
        <v>454.44790213542228</v>
      </c>
      <c r="J9" s="150">
        <v>1.1852383687535899</v>
      </c>
      <c r="K9" s="150">
        <v>1.0981282604826086</v>
      </c>
      <c r="L9" s="149">
        <v>908.03734306256035</v>
      </c>
      <c r="M9" s="149">
        <v>487.97140251099916</v>
      </c>
      <c r="N9" s="149">
        <v>18638</v>
      </c>
      <c r="O9" s="149">
        <v>37935</v>
      </c>
      <c r="P9" s="149"/>
      <c r="Q9" s="151" t="s">
        <v>331</v>
      </c>
    </row>
    <row r="10" spans="1:18" s="145" customFormat="1" ht="16.8" customHeight="1" x14ac:dyDescent="0.3">
      <c r="A10" s="146" t="s">
        <v>89</v>
      </c>
      <c r="B10" s="147" t="s">
        <v>94</v>
      </c>
      <c r="C10" s="147">
        <v>66</v>
      </c>
      <c r="D10" s="147">
        <v>61</v>
      </c>
      <c r="E10" s="147">
        <v>57</v>
      </c>
      <c r="F10" s="149">
        <v>1057.1519226352989</v>
      </c>
      <c r="G10" s="149">
        <v>1054.8265522268989</v>
      </c>
      <c r="H10" s="149">
        <v>1589.5595417315201</v>
      </c>
      <c r="I10" s="149">
        <v>310.90079354953946</v>
      </c>
      <c r="J10" s="150">
        <v>0.54601811694909153</v>
      </c>
      <c r="K10" s="150">
        <v>0.71008084667727922</v>
      </c>
      <c r="L10" s="149">
        <v>630.70018626725528</v>
      </c>
      <c r="M10" s="149">
        <v>-63.101222219387104</v>
      </c>
      <c r="N10" s="149">
        <v>39191</v>
      </c>
      <c r="O10" s="149">
        <v>89232</v>
      </c>
      <c r="P10" s="149"/>
      <c r="Q10" s="151" t="s">
        <v>333</v>
      </c>
    </row>
    <row r="11" spans="1:18" s="145" customFormat="1" ht="16.8" customHeight="1" x14ac:dyDescent="0.3">
      <c r="A11" s="146" t="s">
        <v>84</v>
      </c>
      <c r="B11" s="147" t="s">
        <v>95</v>
      </c>
      <c r="C11" s="147">
        <v>60</v>
      </c>
      <c r="D11" s="147">
        <v>59</v>
      </c>
      <c r="E11" s="147">
        <v>52</v>
      </c>
      <c r="F11" s="149">
        <v>1083.1773771845328</v>
      </c>
      <c r="G11" s="149">
        <v>967.65992892047984</v>
      </c>
      <c r="H11" s="149">
        <v>2619.3752580156875</v>
      </c>
      <c r="I11" s="149">
        <v>329.29682124673178</v>
      </c>
      <c r="J11" s="150">
        <v>0.59927960378208012</v>
      </c>
      <c r="K11" s="150">
        <v>0.73054798667877685</v>
      </c>
      <c r="L11" s="149">
        <v>1308.9307829916058</v>
      </c>
      <c r="M11" s="149">
        <v>-238.25760286225375</v>
      </c>
      <c r="N11" s="149">
        <v>7267</v>
      </c>
      <c r="O11" s="149">
        <v>14067</v>
      </c>
      <c r="P11" s="149"/>
      <c r="Q11" s="151" t="s">
        <v>334</v>
      </c>
    </row>
    <row r="12" spans="1:18" s="145" customFormat="1" ht="16.8" customHeight="1" x14ac:dyDescent="0.3">
      <c r="A12" s="146" t="s">
        <v>89</v>
      </c>
      <c r="B12" s="147" t="s">
        <v>96</v>
      </c>
      <c r="C12" s="147">
        <v>70</v>
      </c>
      <c r="D12" s="147">
        <v>63</v>
      </c>
      <c r="E12" s="147">
        <v>62</v>
      </c>
      <c r="F12" s="149">
        <v>1159.9554069119285</v>
      </c>
      <c r="G12" s="149">
        <v>1147.3881804647549</v>
      </c>
      <c r="H12" s="149">
        <v>1841.0030794500185</v>
      </c>
      <c r="I12" s="149">
        <v>382.48978075065025</v>
      </c>
      <c r="J12" s="150">
        <v>0.82726694241170851</v>
      </c>
      <c r="K12" s="150">
        <v>0.88651281408085625</v>
      </c>
      <c r="L12" s="149">
        <v>540.15607580824974</v>
      </c>
      <c r="M12" s="149">
        <v>-36.533007209215803</v>
      </c>
      <c r="N12" s="149">
        <v>67275</v>
      </c>
      <c r="O12" s="149">
        <v>158290</v>
      </c>
      <c r="P12" s="149"/>
      <c r="Q12" s="151" t="s">
        <v>331</v>
      </c>
    </row>
    <row r="13" spans="1:18" s="145" customFormat="1" ht="16.8" customHeight="1" x14ac:dyDescent="0.3">
      <c r="A13" s="146" t="s">
        <v>97</v>
      </c>
      <c r="B13" s="147" t="s">
        <v>98</v>
      </c>
      <c r="C13" s="147">
        <v>62</v>
      </c>
      <c r="D13" s="147">
        <v>61</v>
      </c>
      <c r="E13" s="147">
        <v>60</v>
      </c>
      <c r="F13" s="149">
        <v>943.80956682777003</v>
      </c>
      <c r="G13" s="149">
        <v>868.99315469024111</v>
      </c>
      <c r="H13" s="149">
        <v>1430.6427571254349</v>
      </c>
      <c r="I13" s="149">
        <v>279.86810605718415</v>
      </c>
      <c r="J13" s="150">
        <v>0.45050073023158771</v>
      </c>
      <c r="K13" s="150">
        <v>0.71255115961800819</v>
      </c>
      <c r="L13" s="149">
        <v>740.87959407982896</v>
      </c>
      <c r="M13" s="149">
        <v>246.86673592604305</v>
      </c>
      <c r="N13" s="149">
        <v>66417</v>
      </c>
      <c r="O13" s="149">
        <v>174426</v>
      </c>
      <c r="P13" s="149"/>
      <c r="Q13" s="151" t="s">
        <v>331</v>
      </c>
    </row>
    <row r="14" spans="1:18" s="145" customFormat="1" ht="16.8" customHeight="1" x14ac:dyDescent="0.3">
      <c r="A14" s="146" t="s">
        <v>84</v>
      </c>
      <c r="B14" s="147" t="s">
        <v>99</v>
      </c>
      <c r="C14" s="147">
        <v>58</v>
      </c>
      <c r="D14" s="147">
        <v>64</v>
      </c>
      <c r="E14" s="147">
        <v>57</v>
      </c>
      <c r="F14" s="149">
        <v>1024.0582462804684</v>
      </c>
      <c r="G14" s="149">
        <v>644.93267186392632</v>
      </c>
      <c r="H14" s="149">
        <v>2440.8040519151632</v>
      </c>
      <c r="I14" s="149">
        <v>616.49256093700535</v>
      </c>
      <c r="J14" s="150">
        <v>0.84099963781238685</v>
      </c>
      <c r="K14" s="150">
        <v>1.5103223469757334</v>
      </c>
      <c r="L14" s="149">
        <v>735.51756885090219</v>
      </c>
      <c r="M14" s="149">
        <v>-51.345045900601455</v>
      </c>
      <c r="N14" s="149">
        <v>6318</v>
      </c>
      <c r="O14" s="149">
        <v>7058</v>
      </c>
      <c r="P14" s="149"/>
      <c r="Q14" s="151" t="s">
        <v>331</v>
      </c>
      <c r="R14" s="153"/>
    </row>
    <row r="15" spans="1:18" s="145" customFormat="1" ht="16.8" customHeight="1" x14ac:dyDescent="0.3">
      <c r="A15" s="146" t="s">
        <v>91</v>
      </c>
      <c r="B15" s="147" t="s">
        <v>100</v>
      </c>
      <c r="C15" s="147">
        <v>65</v>
      </c>
      <c r="D15" s="147">
        <v>65</v>
      </c>
      <c r="E15" s="147">
        <v>61</v>
      </c>
      <c r="F15" s="149">
        <v>1015.6997688047744</v>
      </c>
      <c r="G15" s="149">
        <v>844.05486686716051</v>
      </c>
      <c r="H15" s="149">
        <v>2798.9139201032312</v>
      </c>
      <c r="I15" s="149">
        <v>494.70401634496477</v>
      </c>
      <c r="J15" s="150">
        <v>0.61681453316434309</v>
      </c>
      <c r="K15" s="150">
        <v>1.196604600219058</v>
      </c>
      <c r="L15" s="149">
        <v>932.09312328619819</v>
      </c>
      <c r="M15" s="149">
        <v>826.28732727566012</v>
      </c>
      <c r="N15" s="149">
        <v>18599</v>
      </c>
      <c r="O15" s="149">
        <v>37193</v>
      </c>
      <c r="P15" s="149"/>
      <c r="Q15" s="151" t="s">
        <v>331</v>
      </c>
      <c r="R15" s="145" t="s">
        <v>335</v>
      </c>
    </row>
    <row r="16" spans="1:18" s="145" customFormat="1" ht="16.8" customHeight="1" x14ac:dyDescent="0.3">
      <c r="A16" s="146" t="s">
        <v>97</v>
      </c>
      <c r="B16" s="147" t="s">
        <v>101</v>
      </c>
      <c r="C16" s="147">
        <v>56</v>
      </c>
      <c r="D16" s="147">
        <v>57</v>
      </c>
      <c r="E16" s="147">
        <v>51</v>
      </c>
      <c r="F16" s="149">
        <v>1060.4874977513941</v>
      </c>
      <c r="G16" s="149">
        <v>828.25148407987047</v>
      </c>
      <c r="H16" s="149">
        <v>2056.170174491815</v>
      </c>
      <c r="I16" s="149">
        <v>745.92799964022311</v>
      </c>
      <c r="J16" s="150">
        <v>0.26039458666231863</v>
      </c>
      <c r="K16" s="150">
        <v>0.57856840817757793</v>
      </c>
      <c r="L16" s="149">
        <v>2127.1361755711459</v>
      </c>
      <c r="M16" s="149">
        <v>2185.6898722791871</v>
      </c>
      <c r="N16" s="149">
        <v>22236</v>
      </c>
      <c r="O16" s="149">
        <v>54543</v>
      </c>
      <c r="P16" s="149"/>
      <c r="Q16" s="151" t="s">
        <v>336</v>
      </c>
    </row>
    <row r="17" spans="1:20" s="145" customFormat="1" ht="16.8" customHeight="1" x14ac:dyDescent="0.3">
      <c r="A17" s="146" t="s">
        <v>97</v>
      </c>
      <c r="B17" s="147" t="s">
        <v>102</v>
      </c>
      <c r="C17" s="147">
        <v>66</v>
      </c>
      <c r="D17" s="147">
        <v>63</v>
      </c>
      <c r="E17" s="147">
        <v>60</v>
      </c>
      <c r="F17" s="149">
        <v>867.188857717421</v>
      </c>
      <c r="G17" s="149">
        <v>825.75440615030595</v>
      </c>
      <c r="H17" s="149">
        <v>1340.2827776260583</v>
      </c>
      <c r="I17" s="149">
        <v>306.17464435561953</v>
      </c>
      <c r="J17" s="150">
        <v>0.43187124054030829</v>
      </c>
      <c r="K17" s="150">
        <v>0.60839408690773156</v>
      </c>
      <c r="L17" s="149">
        <v>375.81835447751928</v>
      </c>
      <c r="M17" s="149">
        <v>651.28230591623424</v>
      </c>
      <c r="N17" s="149">
        <v>80558</v>
      </c>
      <c r="O17" s="149">
        <v>210389</v>
      </c>
      <c r="P17" s="149"/>
      <c r="Q17" s="151" t="s">
        <v>331</v>
      </c>
    </row>
    <row r="18" spans="1:20" s="145" customFormat="1" ht="16.8" customHeight="1" x14ac:dyDescent="0.3">
      <c r="A18" s="146" t="s">
        <v>84</v>
      </c>
      <c r="B18" s="147" t="s">
        <v>103</v>
      </c>
      <c r="C18" s="147">
        <v>64</v>
      </c>
      <c r="D18" s="147">
        <v>65</v>
      </c>
      <c r="E18" s="147">
        <v>55</v>
      </c>
      <c r="F18" s="149">
        <v>717.9618486749456</v>
      </c>
      <c r="G18" s="149">
        <v>711.36112135743269</v>
      </c>
      <c r="H18" s="149">
        <v>2546.0248367686595</v>
      </c>
      <c r="I18" s="149">
        <v>558.05914735629244</v>
      </c>
      <c r="J18" s="150">
        <v>0.49527806925498424</v>
      </c>
      <c r="K18" s="150">
        <v>0.61440274337969136</v>
      </c>
      <c r="L18" s="149">
        <v>866.8544360517219</v>
      </c>
      <c r="M18" s="149">
        <v>-324.74727947766002</v>
      </c>
      <c r="N18" s="149">
        <v>7811</v>
      </c>
      <c r="O18" s="149">
        <v>12964</v>
      </c>
      <c r="P18" s="149"/>
      <c r="Q18" s="151" t="s">
        <v>331</v>
      </c>
    </row>
    <row r="19" spans="1:20" s="145" customFormat="1" ht="16.8" customHeight="1" x14ac:dyDescent="0.3">
      <c r="A19" s="146" t="s">
        <v>91</v>
      </c>
      <c r="B19" s="147" t="s">
        <v>104</v>
      </c>
      <c r="C19" s="147">
        <v>62</v>
      </c>
      <c r="D19" s="147">
        <v>64</v>
      </c>
      <c r="E19" s="147">
        <v>61</v>
      </c>
      <c r="F19" s="149">
        <v>913.57933031405446</v>
      </c>
      <c r="G19" s="149">
        <v>810.29678982434893</v>
      </c>
      <c r="H19" s="149">
        <v>2482.6638948697009</v>
      </c>
      <c r="I19" s="149">
        <v>429.05932140470708</v>
      </c>
      <c r="J19" s="150">
        <v>0.65708123652048889</v>
      </c>
      <c r="K19" s="150">
        <v>0.75013095861707701</v>
      </c>
      <c r="L19" s="149">
        <v>885.58913059618385</v>
      </c>
      <c r="M19" s="149">
        <v>-161.49795827455642</v>
      </c>
      <c r="N19" s="149">
        <v>13469</v>
      </c>
      <c r="O19" s="149">
        <v>21495</v>
      </c>
      <c r="P19" s="149"/>
      <c r="Q19" s="151" t="s">
        <v>331</v>
      </c>
    </row>
    <row r="20" spans="1:20" s="145" customFormat="1" ht="16.8" customHeight="1" x14ac:dyDescent="0.3">
      <c r="A20" s="146" t="s">
        <v>91</v>
      </c>
      <c r="B20" s="147" t="s">
        <v>105</v>
      </c>
      <c r="C20" s="147">
        <v>67</v>
      </c>
      <c r="D20" s="147">
        <v>67</v>
      </c>
      <c r="E20" s="147">
        <v>66</v>
      </c>
      <c r="F20" s="149">
        <v>1105.987832212616</v>
      </c>
      <c r="G20" s="149">
        <v>680.85106382978722</v>
      </c>
      <c r="H20" s="149">
        <v>3087.9496210908314</v>
      </c>
      <c r="I20" s="149">
        <v>852.27879176005979</v>
      </c>
      <c r="J20" s="150">
        <v>0.57930136689086564</v>
      </c>
      <c r="K20" s="150">
        <v>0.67939814814814814</v>
      </c>
      <c r="L20" s="149">
        <v>891.55726331518838</v>
      </c>
      <c r="M20" s="149">
        <v>-12.128508912370348</v>
      </c>
      <c r="N20" s="149">
        <v>9369</v>
      </c>
      <c r="O20" s="149">
        <v>17327</v>
      </c>
      <c r="P20" s="149"/>
      <c r="Q20" s="151" t="s">
        <v>331</v>
      </c>
      <c r="R20" s="154"/>
      <c r="S20" s="154"/>
      <c r="T20" s="154"/>
    </row>
    <row r="21" spans="1:20" s="145" customFormat="1" ht="16.8" customHeight="1" x14ac:dyDescent="0.3">
      <c r="A21" s="146" t="s">
        <v>89</v>
      </c>
      <c r="B21" s="147" t="s">
        <v>106</v>
      </c>
      <c r="C21" s="147">
        <v>69</v>
      </c>
      <c r="D21" s="147">
        <v>66</v>
      </c>
      <c r="E21" s="147">
        <v>60</v>
      </c>
      <c r="F21" s="149">
        <v>931.5000681059729</v>
      </c>
      <c r="G21" s="149">
        <v>807.68720906511373</v>
      </c>
      <c r="H21" s="149">
        <v>1695.2065756316833</v>
      </c>
      <c r="I21" s="149">
        <v>372.70018524824627</v>
      </c>
      <c r="J21" s="150">
        <v>0.82692467403039616</v>
      </c>
      <c r="K21" s="150">
        <v>0.84878827456102157</v>
      </c>
      <c r="L21" s="149">
        <v>394.43059388408363</v>
      </c>
      <c r="M21" s="149">
        <v>262.04648913709707</v>
      </c>
      <c r="N21" s="149">
        <v>58732</v>
      </c>
      <c r="O21" s="149">
        <v>127521</v>
      </c>
      <c r="P21" s="149"/>
      <c r="Q21" s="151" t="s">
        <v>331</v>
      </c>
    </row>
    <row r="22" spans="1:20" s="145" customFormat="1" ht="16.8" customHeight="1" x14ac:dyDescent="0.3">
      <c r="A22" s="146" t="s">
        <v>91</v>
      </c>
      <c r="B22" s="147" t="s">
        <v>107</v>
      </c>
      <c r="C22" s="147">
        <v>61</v>
      </c>
      <c r="D22" s="147">
        <v>61</v>
      </c>
      <c r="E22" s="147">
        <v>59</v>
      </c>
      <c r="F22" s="149">
        <v>878.54901374775852</v>
      </c>
      <c r="G22" s="149">
        <v>827.78608825729248</v>
      </c>
      <c r="H22" s="149">
        <v>1753.2875074716078</v>
      </c>
      <c r="I22" s="149">
        <v>219.70263000597728</v>
      </c>
      <c r="J22" s="150">
        <v>0.58180592991913749</v>
      </c>
      <c r="K22" s="150">
        <v>0.81727711694735605</v>
      </c>
      <c r="L22" s="149">
        <v>625.29886431560067</v>
      </c>
      <c r="M22" s="149">
        <v>252.90059025702317</v>
      </c>
      <c r="N22" s="149">
        <v>26768</v>
      </c>
      <c r="O22" s="149">
        <v>40826</v>
      </c>
      <c r="P22" s="149"/>
      <c r="Q22" s="151" t="s">
        <v>331</v>
      </c>
    </row>
    <row r="23" spans="1:20" s="145" customFormat="1" ht="16.8" customHeight="1" x14ac:dyDescent="0.3">
      <c r="A23" s="146" t="s">
        <v>97</v>
      </c>
      <c r="B23" s="147" t="s">
        <v>108</v>
      </c>
      <c r="C23" s="147">
        <v>63</v>
      </c>
      <c r="D23" s="147">
        <v>55</v>
      </c>
      <c r="E23" s="147">
        <v>58</v>
      </c>
      <c r="F23" s="149">
        <v>867.66988193230259</v>
      </c>
      <c r="G23" s="149">
        <v>834.53765257798432</v>
      </c>
      <c r="H23" s="149">
        <v>1629.7467732746597</v>
      </c>
      <c r="I23" s="149">
        <v>264.71917175804964</v>
      </c>
      <c r="J23" s="150">
        <v>0.27855456691483566</v>
      </c>
      <c r="K23" s="150">
        <v>0.43926406021325526</v>
      </c>
      <c r="L23" s="149">
        <v>303.79348957821742</v>
      </c>
      <c r="M23" s="149">
        <v>687.22865057069328</v>
      </c>
      <c r="N23" s="149">
        <v>50903</v>
      </c>
      <c r="O23" s="149">
        <v>118951</v>
      </c>
      <c r="P23" s="149"/>
      <c r="Q23" s="151" t="s">
        <v>331</v>
      </c>
    </row>
    <row r="24" spans="1:20" s="145" customFormat="1" ht="16.8" customHeight="1" x14ac:dyDescent="0.3">
      <c r="A24" s="146" t="s">
        <v>84</v>
      </c>
      <c r="B24" s="147" t="s">
        <v>109</v>
      </c>
      <c r="C24" s="147">
        <v>66</v>
      </c>
      <c r="D24" s="147">
        <v>66</v>
      </c>
      <c r="E24" s="147">
        <v>64</v>
      </c>
      <c r="F24" s="149">
        <v>893.30323551542517</v>
      </c>
      <c r="G24" s="149">
        <v>730.88404133180256</v>
      </c>
      <c r="H24" s="149">
        <v>2919.1709932279909</v>
      </c>
      <c r="I24" s="149">
        <v>1086.2302483069977</v>
      </c>
      <c r="J24" s="150">
        <v>0.65618692169232451</v>
      </c>
      <c r="K24" s="150">
        <v>0.77221514377587441</v>
      </c>
      <c r="L24" s="149">
        <v>740.40632054176069</v>
      </c>
      <c r="M24" s="149">
        <v>-494.26133784800624</v>
      </c>
      <c r="N24" s="149">
        <v>6645</v>
      </c>
      <c r="O24" s="149">
        <v>11837</v>
      </c>
      <c r="P24" s="149"/>
      <c r="Q24" s="151" t="s">
        <v>331</v>
      </c>
    </row>
    <row r="25" spans="1:20" s="145" customFormat="1" ht="16.8" customHeight="1" x14ac:dyDescent="0.3">
      <c r="A25" s="146" t="s">
        <v>89</v>
      </c>
      <c r="B25" s="149" t="s">
        <v>110</v>
      </c>
      <c r="C25" s="147">
        <v>68</v>
      </c>
      <c r="D25" s="147">
        <v>63</v>
      </c>
      <c r="E25" s="147">
        <v>57</v>
      </c>
      <c r="F25" s="149">
        <v>900.3688740558581</v>
      </c>
      <c r="G25" s="149">
        <v>861.72981816829656</v>
      </c>
      <c r="H25" s="149">
        <v>1433.9314421219037</v>
      </c>
      <c r="I25" s="149">
        <v>410.20551554540663</v>
      </c>
      <c r="J25" s="150">
        <v>0.89790937068874033</v>
      </c>
      <c r="K25" s="150">
        <v>0.91529453200669186</v>
      </c>
      <c r="L25" s="149">
        <v>273.07219392236078</v>
      </c>
      <c r="M25" s="149">
        <v>309.53813630774658</v>
      </c>
      <c r="N25" s="149">
        <v>56930</v>
      </c>
      <c r="O25" s="149">
        <v>122901</v>
      </c>
      <c r="P25" s="149"/>
      <c r="Q25" s="151" t="s">
        <v>331</v>
      </c>
    </row>
    <row r="26" spans="1:20" s="145" customFormat="1" ht="16.8" customHeight="1" x14ac:dyDescent="0.3">
      <c r="A26" s="146" t="s">
        <v>91</v>
      </c>
      <c r="B26" s="147" t="s">
        <v>111</v>
      </c>
      <c r="C26" s="147">
        <v>58</v>
      </c>
      <c r="D26" s="147">
        <v>61</v>
      </c>
      <c r="E26" s="147">
        <v>52</v>
      </c>
      <c r="F26" s="149">
        <v>954.13875706214685</v>
      </c>
      <c r="G26" s="149">
        <v>570.35282936101771</v>
      </c>
      <c r="H26" s="149">
        <v>2402.5612052730698</v>
      </c>
      <c r="I26" s="149">
        <v>498.80949152542371</v>
      </c>
      <c r="J26" s="150">
        <v>0.46657139492737215</v>
      </c>
      <c r="K26" s="150">
        <v>0.67820678864289663</v>
      </c>
      <c r="L26" s="149">
        <v>1006.9303201506591</v>
      </c>
      <c r="M26" s="149">
        <v>146.58719397363518</v>
      </c>
      <c r="N26" s="149">
        <v>13275</v>
      </c>
      <c r="O26" s="149">
        <v>20220</v>
      </c>
      <c r="P26" s="149"/>
      <c r="Q26" s="151" t="s">
        <v>331</v>
      </c>
    </row>
    <row r="27" spans="1:20" s="145" customFormat="1" ht="16.8" customHeight="1" x14ac:dyDescent="0.3">
      <c r="A27" s="146" t="s">
        <v>84</v>
      </c>
      <c r="B27" s="147" t="s">
        <v>112</v>
      </c>
      <c r="C27" s="147">
        <v>70</v>
      </c>
      <c r="D27" s="147">
        <v>69</v>
      </c>
      <c r="E27" s="147">
        <v>66</v>
      </c>
      <c r="F27" s="149">
        <v>671.4934389407731</v>
      </c>
      <c r="G27" s="149">
        <v>611.64242788461536</v>
      </c>
      <c r="H27" s="149">
        <v>1900.815699255231</v>
      </c>
      <c r="I27" s="149">
        <v>597.70658470268359</v>
      </c>
      <c r="J27" s="150">
        <v>0.4623118973090658</v>
      </c>
      <c r="K27" s="150">
        <v>0.64677306554028502</v>
      </c>
      <c r="L27" s="149">
        <v>398.05709894786617</v>
      </c>
      <c r="M27" s="149">
        <v>262.26705284312567</v>
      </c>
      <c r="N27" s="149">
        <v>8459</v>
      </c>
      <c r="O27" s="149">
        <v>16319</v>
      </c>
      <c r="P27" s="149"/>
      <c r="Q27" s="151" t="s">
        <v>331</v>
      </c>
    </row>
    <row r="28" spans="1:20" s="145" customFormat="1" ht="16.8" customHeight="1" x14ac:dyDescent="0.3">
      <c r="A28" s="146" t="s">
        <v>87</v>
      </c>
      <c r="B28" s="147" t="s">
        <v>113</v>
      </c>
      <c r="C28" s="147">
        <v>64</v>
      </c>
      <c r="D28" s="147">
        <v>60</v>
      </c>
      <c r="E28" s="147">
        <v>57</v>
      </c>
      <c r="F28" s="149">
        <v>918.06736393485403</v>
      </c>
      <c r="G28" s="149">
        <v>776.93711870106165</v>
      </c>
      <c r="H28" s="149">
        <v>1954.1108525951854</v>
      </c>
      <c r="I28" s="149">
        <v>530.56009697971263</v>
      </c>
      <c r="J28" s="150">
        <v>0.17470741222366709</v>
      </c>
      <c r="K28" s="150">
        <v>0.65233056905919362</v>
      </c>
      <c r="L28" s="149">
        <v>702.08093239687753</v>
      </c>
      <c r="M28" s="149">
        <v>414.37082215312353</v>
      </c>
      <c r="N28" s="149">
        <v>45989</v>
      </c>
      <c r="O28" s="149">
        <v>94614</v>
      </c>
      <c r="P28" s="149"/>
      <c r="Q28" s="151" t="s">
        <v>331</v>
      </c>
    </row>
    <row r="29" spans="1:20" s="145" customFormat="1" ht="16.8" customHeight="1" x14ac:dyDescent="0.3">
      <c r="A29" s="146" t="s">
        <v>97</v>
      </c>
      <c r="B29" s="147" t="s">
        <v>114</v>
      </c>
      <c r="C29" s="147">
        <v>68</v>
      </c>
      <c r="D29" s="147">
        <v>69</v>
      </c>
      <c r="E29" s="147">
        <v>66</v>
      </c>
      <c r="F29" s="149">
        <v>953.3748027109832</v>
      </c>
      <c r="G29" s="149">
        <v>648.28452607866916</v>
      </c>
      <c r="H29" s="149">
        <v>1719.7846068145948</v>
      </c>
      <c r="I29" s="149">
        <v>465.7320583047071</v>
      </c>
      <c r="J29" s="150">
        <v>0.1429658180342834</v>
      </c>
      <c r="K29" s="150">
        <v>0.19831969249708545</v>
      </c>
      <c r="L29" s="149">
        <v>699.8421687865565</v>
      </c>
      <c r="M29" s="149">
        <v>96.795580726023701</v>
      </c>
      <c r="N29" s="149">
        <v>53855</v>
      </c>
      <c r="O29" s="149">
        <v>127230</v>
      </c>
      <c r="P29" s="149"/>
      <c r="Q29" s="151" t="s">
        <v>337</v>
      </c>
    </row>
    <row r="30" spans="1:20" s="145" customFormat="1" ht="16.8" customHeight="1" x14ac:dyDescent="0.3">
      <c r="A30" s="146" t="s">
        <v>87</v>
      </c>
      <c r="B30" s="147" t="s">
        <v>115</v>
      </c>
      <c r="C30" s="147">
        <v>61</v>
      </c>
      <c r="D30" s="147">
        <v>61</v>
      </c>
      <c r="E30" s="147">
        <v>56</v>
      </c>
      <c r="F30" s="149">
        <v>926.69024251849362</v>
      </c>
      <c r="G30" s="149">
        <v>772.34240971773693</v>
      </c>
      <c r="H30" s="149">
        <v>1937.1553778581026</v>
      </c>
      <c r="I30" s="149">
        <v>646.28866845998652</v>
      </c>
      <c r="J30" s="150">
        <v>0.55371957726599885</v>
      </c>
      <c r="K30" s="150">
        <v>0.67551323816980713</v>
      </c>
      <c r="L30" s="149">
        <v>496.23823133826494</v>
      </c>
      <c r="M30" s="149">
        <v>147.19233355749833</v>
      </c>
      <c r="N30" s="149">
        <v>95168</v>
      </c>
      <c r="O30" s="149">
        <v>202615</v>
      </c>
      <c r="P30" s="149"/>
      <c r="Q30" s="151" t="s">
        <v>338</v>
      </c>
    </row>
    <row r="31" spans="1:20" s="145" customFormat="1" ht="16.8" customHeight="1" x14ac:dyDescent="0.3">
      <c r="A31" s="146" t="s">
        <v>87</v>
      </c>
      <c r="B31" s="147" t="s">
        <v>116</v>
      </c>
      <c r="C31" s="147">
        <v>62</v>
      </c>
      <c r="D31" s="147">
        <v>63</v>
      </c>
      <c r="E31" s="147">
        <v>55</v>
      </c>
      <c r="F31" s="149">
        <v>1157.9613370769464</v>
      </c>
      <c r="G31" s="149">
        <v>801.53157742958763</v>
      </c>
      <c r="H31" s="149">
        <v>2372.3505463651541</v>
      </c>
      <c r="I31" s="149">
        <v>629.90761117013199</v>
      </c>
      <c r="J31" s="150">
        <v>1.1918134815305952</v>
      </c>
      <c r="K31" s="150">
        <v>1.1262410582854927</v>
      </c>
      <c r="L31" s="149">
        <v>466.35688268325998</v>
      </c>
      <c r="M31" s="149">
        <v>180.18344968887538</v>
      </c>
      <c r="N31" s="149">
        <v>26356</v>
      </c>
      <c r="O31" s="149">
        <v>60025</v>
      </c>
      <c r="P31" s="149"/>
      <c r="Q31" s="151" t="s">
        <v>331</v>
      </c>
    </row>
    <row r="32" spans="1:20" s="145" customFormat="1" ht="16.8" customHeight="1" x14ac:dyDescent="0.3">
      <c r="A32" s="146" t="s">
        <v>84</v>
      </c>
      <c r="B32" s="147" t="s">
        <v>117</v>
      </c>
      <c r="C32" s="147">
        <v>58</v>
      </c>
      <c r="D32" s="147">
        <v>62</v>
      </c>
      <c r="E32" s="147">
        <v>57</v>
      </c>
      <c r="F32" s="149">
        <v>800.18800919156047</v>
      </c>
      <c r="G32" s="149">
        <v>744.10774410774411</v>
      </c>
      <c r="H32" s="149">
        <v>2088.4687695842908</v>
      </c>
      <c r="I32" s="149">
        <v>229.26676415291413</v>
      </c>
      <c r="J32" s="150">
        <v>0.40182536114557033</v>
      </c>
      <c r="K32" s="150">
        <v>0.58839040427841882</v>
      </c>
      <c r="L32" s="149">
        <v>544.91330687278048</v>
      </c>
      <c r="M32" s="149">
        <v>-167.3584708585754</v>
      </c>
      <c r="N32" s="149">
        <v>9574</v>
      </c>
      <c r="O32" s="149">
        <v>14828</v>
      </c>
      <c r="P32" s="149"/>
      <c r="Q32" s="151" t="s">
        <v>331</v>
      </c>
    </row>
    <row r="33" spans="1:17" s="145" customFormat="1" ht="16.8" customHeight="1" x14ac:dyDescent="0.3">
      <c r="A33" s="146" t="s">
        <v>84</v>
      </c>
      <c r="B33" s="147" t="s">
        <v>118</v>
      </c>
      <c r="C33" s="147">
        <v>66</v>
      </c>
      <c r="D33" s="147">
        <v>71</v>
      </c>
      <c r="E33" s="147">
        <v>63</v>
      </c>
      <c r="F33" s="149">
        <v>770.57864710676449</v>
      </c>
      <c r="G33" s="149">
        <v>500.19372336303758</v>
      </c>
      <c r="H33" s="149">
        <v>2312.9584352078241</v>
      </c>
      <c r="I33" s="149">
        <v>540.95354523227388</v>
      </c>
      <c r="J33" s="150">
        <v>0.37028406943323638</v>
      </c>
      <c r="K33" s="150">
        <v>0.62282411128572646</v>
      </c>
      <c r="L33" s="149">
        <v>591.89079054604724</v>
      </c>
      <c r="M33" s="149">
        <v>107.15240423797881</v>
      </c>
      <c r="N33" s="149">
        <v>4908</v>
      </c>
      <c r="O33" s="149">
        <v>6407</v>
      </c>
      <c r="P33" s="149"/>
      <c r="Q33" s="151" t="s">
        <v>331</v>
      </c>
    </row>
    <row r="34" spans="1:17" s="145" customFormat="1" ht="16.8" customHeight="1" x14ac:dyDescent="0.3">
      <c r="A34" s="146" t="s">
        <v>89</v>
      </c>
      <c r="B34" s="147" t="s">
        <v>119</v>
      </c>
      <c r="C34" s="147">
        <v>67</v>
      </c>
      <c r="D34" s="147">
        <v>64</v>
      </c>
      <c r="E34" s="147">
        <v>62</v>
      </c>
      <c r="F34" s="149">
        <v>1171.9722997637964</v>
      </c>
      <c r="G34" s="149">
        <v>877.13684453284907</v>
      </c>
      <c r="H34" s="149">
        <v>2052.4210865363966</v>
      </c>
      <c r="I34" s="149">
        <v>458.07386729654286</v>
      </c>
      <c r="J34" s="150">
        <v>0.61151022341517325</v>
      </c>
      <c r="K34" s="150">
        <v>0.8003003003003003</v>
      </c>
      <c r="L34" s="149">
        <v>647.7614343998282</v>
      </c>
      <c r="M34" s="149">
        <v>-148.97683594588798</v>
      </c>
      <c r="N34" s="149">
        <v>37256</v>
      </c>
      <c r="O34" s="149">
        <v>83199</v>
      </c>
      <c r="P34" s="149"/>
      <c r="Q34" s="151" t="s">
        <v>331</v>
      </c>
    </row>
    <row r="35" spans="1:17" s="145" customFormat="1" ht="16.8" customHeight="1" x14ac:dyDescent="0.3">
      <c r="A35" s="146" t="s">
        <v>87</v>
      </c>
      <c r="B35" s="147" t="s">
        <v>120</v>
      </c>
      <c r="C35" s="147">
        <v>71</v>
      </c>
      <c r="D35" s="147">
        <v>69</v>
      </c>
      <c r="E35" s="147">
        <v>65</v>
      </c>
      <c r="F35" s="149">
        <v>928.38144233467403</v>
      </c>
      <c r="G35" s="149">
        <v>855.70821971172575</v>
      </c>
      <c r="H35" s="149">
        <v>2435.8383687213545</v>
      </c>
      <c r="I35" s="149">
        <v>796.66373585258634</v>
      </c>
      <c r="J35" s="150">
        <v>0.38474037071041239</v>
      </c>
      <c r="K35" s="150">
        <v>0.55291028743874349</v>
      </c>
      <c r="L35" s="149">
        <v>769.48274249368626</v>
      </c>
      <c r="M35" s="149">
        <v>680.08128332242075</v>
      </c>
      <c r="N35" s="149">
        <v>10691</v>
      </c>
      <c r="O35" s="149">
        <v>18901</v>
      </c>
      <c r="P35" s="149"/>
      <c r="Q35" s="151" t="s">
        <v>331</v>
      </c>
    </row>
    <row r="36" spans="1:17" s="145" customFormat="1" ht="16.8" customHeight="1" x14ac:dyDescent="0.3">
      <c r="A36" s="146" t="s">
        <v>97</v>
      </c>
      <c r="B36" s="147" t="s">
        <v>121</v>
      </c>
      <c r="C36" s="147">
        <v>63</v>
      </c>
      <c r="D36" s="147">
        <v>64</v>
      </c>
      <c r="E36" s="147">
        <v>61</v>
      </c>
      <c r="F36" s="149">
        <v>985.43628903990748</v>
      </c>
      <c r="G36" s="149">
        <v>836.15928690049816</v>
      </c>
      <c r="H36" s="149">
        <v>2024.146905725853</v>
      </c>
      <c r="I36" s="149">
        <v>208.33935801041065</v>
      </c>
      <c r="J36" s="150">
        <v>0.4609274890848386</v>
      </c>
      <c r="K36" s="150">
        <v>0.54264004498713014</v>
      </c>
      <c r="L36" s="149">
        <v>725.65427993059575</v>
      </c>
      <c r="M36" s="149">
        <v>236.31302197114186</v>
      </c>
      <c r="N36" s="149">
        <v>55328</v>
      </c>
      <c r="O36" s="149">
        <v>148195</v>
      </c>
      <c r="P36" s="149"/>
      <c r="Q36" s="151" t="s">
        <v>331</v>
      </c>
    </row>
    <row r="37" spans="1:17" s="145" customFormat="1" ht="16.8" customHeight="1" x14ac:dyDescent="0.3">
      <c r="A37" s="146" t="s">
        <v>84</v>
      </c>
      <c r="B37" s="147" t="s">
        <v>122</v>
      </c>
      <c r="C37" s="147">
        <v>59</v>
      </c>
      <c r="D37" s="147">
        <v>61</v>
      </c>
      <c r="E37" s="147">
        <v>54</v>
      </c>
      <c r="F37" s="149">
        <v>883.63189029308955</v>
      </c>
      <c r="G37" s="149">
        <v>836.02999210734015</v>
      </c>
      <c r="H37" s="149">
        <v>3481.4466254369454</v>
      </c>
      <c r="I37" s="149">
        <v>351.97633772519492</v>
      </c>
      <c r="J37" s="150">
        <v>0.10177628420547287</v>
      </c>
      <c r="K37" s="150">
        <v>0.54749818709209574</v>
      </c>
      <c r="L37" s="149">
        <v>1006.3189029308954</v>
      </c>
      <c r="M37" s="149">
        <v>-195.56426458725463</v>
      </c>
      <c r="N37" s="149">
        <v>7438</v>
      </c>
      <c r="O37" s="149">
        <v>15091</v>
      </c>
      <c r="P37" s="149"/>
      <c r="Q37" s="151" t="s">
        <v>339</v>
      </c>
    </row>
    <row r="38" spans="1:17" s="145" customFormat="1" ht="16.8" customHeight="1" x14ac:dyDescent="0.3">
      <c r="A38" s="146" t="s">
        <v>89</v>
      </c>
      <c r="B38" s="147" t="s">
        <v>123</v>
      </c>
      <c r="C38" s="147">
        <v>70</v>
      </c>
      <c r="D38" s="147">
        <v>67</v>
      </c>
      <c r="E38" s="147">
        <v>61</v>
      </c>
      <c r="F38" s="149">
        <v>914.74267095935363</v>
      </c>
      <c r="G38" s="149">
        <v>878.88809178135182</v>
      </c>
      <c r="H38" s="149">
        <v>1651.8833544871993</v>
      </c>
      <c r="I38" s="149">
        <v>130.56036591028698</v>
      </c>
      <c r="J38" s="150">
        <v>0.4975469769257459</v>
      </c>
      <c r="K38" s="150">
        <v>0.70144433534353889</v>
      </c>
      <c r="L38" s="149">
        <v>469.06524161842555</v>
      </c>
      <c r="M38" s="149">
        <v>278.26695662941523</v>
      </c>
      <c r="N38" s="149">
        <v>64606</v>
      </c>
      <c r="O38" s="149">
        <v>136684</v>
      </c>
      <c r="P38" s="149"/>
      <c r="Q38" s="151" t="s">
        <v>340</v>
      </c>
    </row>
    <row r="39" spans="1:17" s="145" customFormat="1" ht="16.8" customHeight="1" x14ac:dyDescent="0.3">
      <c r="A39" s="146" t="s">
        <v>97</v>
      </c>
      <c r="B39" s="147" t="s">
        <v>124</v>
      </c>
      <c r="C39" s="147">
        <v>68</v>
      </c>
      <c r="D39" s="147">
        <v>64</v>
      </c>
      <c r="E39" s="147">
        <v>60</v>
      </c>
      <c r="F39" s="149">
        <v>872.94898696295274</v>
      </c>
      <c r="G39" s="149">
        <v>750.68658064030694</v>
      </c>
      <c r="H39" s="149">
        <v>1861.5114719135909</v>
      </c>
      <c r="I39" s="149">
        <v>257.42148532902206</v>
      </c>
      <c r="J39" s="150">
        <v>0.42040647034425549</v>
      </c>
      <c r="K39" s="150">
        <v>0.642937448896157</v>
      </c>
      <c r="L39" s="149">
        <v>443.65518901998553</v>
      </c>
      <c r="M39" s="149">
        <v>-308.22703037391216</v>
      </c>
      <c r="N39" s="149">
        <v>58142</v>
      </c>
      <c r="O39" s="149">
        <v>150044</v>
      </c>
      <c r="P39" s="149"/>
      <c r="Q39" s="151" t="s">
        <v>331</v>
      </c>
    </row>
    <row r="40" spans="1:17" s="145" customFormat="1" ht="16.8" customHeight="1" x14ac:dyDescent="0.3">
      <c r="A40" s="146" t="s">
        <v>87</v>
      </c>
      <c r="B40" s="147" t="s">
        <v>125</v>
      </c>
      <c r="C40" s="147">
        <v>62</v>
      </c>
      <c r="D40" s="147">
        <v>61</v>
      </c>
      <c r="E40" s="147">
        <v>55</v>
      </c>
      <c r="F40" s="149">
        <v>1100.2385211687538</v>
      </c>
      <c r="G40" s="149">
        <v>853.45175615664107</v>
      </c>
      <c r="H40" s="149">
        <v>2595.7364341085272</v>
      </c>
      <c r="I40" s="149">
        <v>396.42218246869407</v>
      </c>
      <c r="J40" s="150">
        <v>0.53030419124971262</v>
      </c>
      <c r="K40" s="150">
        <v>0.64356320502384001</v>
      </c>
      <c r="L40" s="149">
        <v>881.72331544424571</v>
      </c>
      <c r="M40" s="149">
        <v>404.02504472271914</v>
      </c>
      <c r="N40" s="149">
        <v>33540</v>
      </c>
      <c r="O40" s="149">
        <v>70315</v>
      </c>
      <c r="P40" s="149"/>
      <c r="Q40" s="151" t="s">
        <v>331</v>
      </c>
    </row>
    <row r="41" spans="1:17" s="145" customFormat="1" ht="16.8" customHeight="1" x14ac:dyDescent="0.3">
      <c r="A41" s="146" t="s">
        <v>84</v>
      </c>
      <c r="B41" s="147" t="s">
        <v>126</v>
      </c>
      <c r="C41" s="147">
        <v>69</v>
      </c>
      <c r="D41" s="147">
        <v>70</v>
      </c>
      <c r="E41" s="147">
        <v>65</v>
      </c>
      <c r="F41" s="149">
        <v>724.93338760005429</v>
      </c>
      <c r="G41" s="149">
        <v>476.15112160566707</v>
      </c>
      <c r="H41" s="149">
        <v>2743.8827838827838</v>
      </c>
      <c r="I41" s="149">
        <v>779.49898249898251</v>
      </c>
      <c r="J41" s="150">
        <v>0.55760206103952015</v>
      </c>
      <c r="K41" s="150">
        <v>0.71834716697829148</v>
      </c>
      <c r="L41" s="149">
        <v>577.90150590150586</v>
      </c>
      <c r="M41" s="149">
        <v>-241.51295617962285</v>
      </c>
      <c r="N41" s="149">
        <v>7371</v>
      </c>
      <c r="O41" s="149">
        <v>8407</v>
      </c>
      <c r="P41" s="149"/>
      <c r="Q41" s="151" t="s">
        <v>341</v>
      </c>
    </row>
    <row r="42" spans="1:17" s="145" customFormat="1" ht="16.8" customHeight="1" x14ac:dyDescent="0.3">
      <c r="A42" s="146" t="s">
        <v>91</v>
      </c>
      <c r="B42" s="147" t="s">
        <v>127</v>
      </c>
      <c r="C42" s="147">
        <v>59</v>
      </c>
      <c r="D42" s="147">
        <v>61</v>
      </c>
      <c r="E42" s="147">
        <v>56</v>
      </c>
      <c r="F42" s="149">
        <v>1063.6072211911592</v>
      </c>
      <c r="G42" s="149">
        <v>1050.2686108979278</v>
      </c>
      <c r="H42" s="149">
        <v>2222.5563241662453</v>
      </c>
      <c r="I42" s="149">
        <v>722.32399752544859</v>
      </c>
      <c r="J42" s="150">
        <v>0.23015119337072998</v>
      </c>
      <c r="K42" s="150">
        <v>0.66848587303097551</v>
      </c>
      <c r="L42" s="149">
        <v>990.21230526966986</v>
      </c>
      <c r="M42" s="149">
        <v>12.647488892637915</v>
      </c>
      <c r="N42" s="149">
        <v>17781</v>
      </c>
      <c r="O42" s="149">
        <v>40004</v>
      </c>
      <c r="P42" s="149"/>
      <c r="Q42" s="151" t="s">
        <v>331</v>
      </c>
    </row>
    <row r="43" spans="1:17" s="145" customFormat="1" ht="16.8" customHeight="1" x14ac:dyDescent="0.3">
      <c r="A43" s="146" t="s">
        <v>97</v>
      </c>
      <c r="B43" s="147" t="s">
        <v>128</v>
      </c>
      <c r="C43" s="147">
        <v>69</v>
      </c>
      <c r="D43" s="147">
        <v>66</v>
      </c>
      <c r="E43" s="147">
        <v>61</v>
      </c>
      <c r="F43" s="149">
        <v>1109.0242550404641</v>
      </c>
      <c r="G43" s="149">
        <v>1076.8612306420634</v>
      </c>
      <c r="H43" s="149">
        <v>1459.0921551199888</v>
      </c>
      <c r="I43" s="149">
        <v>436.88164850072508</v>
      </c>
      <c r="J43" s="150">
        <v>0.74195891263747671</v>
      </c>
      <c r="K43" s="150">
        <v>0.82263585793752669</v>
      </c>
      <c r="L43" s="149">
        <v>311.96819011086683</v>
      </c>
      <c r="M43" s="149">
        <v>127.82995743088367</v>
      </c>
      <c r="N43" s="149">
        <v>42754</v>
      </c>
      <c r="O43" s="149">
        <v>113920</v>
      </c>
      <c r="P43" s="149"/>
      <c r="Q43" s="151" t="s">
        <v>331</v>
      </c>
    </row>
    <row r="44" spans="1:17" s="145" customFormat="1" ht="16.8" customHeight="1" x14ac:dyDescent="0.3">
      <c r="A44" s="146" t="s">
        <v>84</v>
      </c>
      <c r="B44" s="147" t="s">
        <v>129</v>
      </c>
      <c r="C44" s="147">
        <v>65</v>
      </c>
      <c r="D44" s="147">
        <v>66</v>
      </c>
      <c r="E44" s="147">
        <v>54</v>
      </c>
      <c r="F44" s="149">
        <v>900.50062578222776</v>
      </c>
      <c r="G44" s="149">
        <v>761.2137203166227</v>
      </c>
      <c r="H44" s="149">
        <v>1632.5093867334167</v>
      </c>
      <c r="I44" s="149">
        <v>434.60575719649563</v>
      </c>
      <c r="J44" s="150">
        <v>1.013052936910805</v>
      </c>
      <c r="K44" s="150">
        <v>1.0075671553507566</v>
      </c>
      <c r="L44" s="149">
        <v>719.80600750938675</v>
      </c>
      <c r="M44" s="149">
        <v>224.18648310387985</v>
      </c>
      <c r="N44" s="149">
        <v>6392</v>
      </c>
      <c r="O44" s="149">
        <v>6997</v>
      </c>
      <c r="P44" s="149"/>
      <c r="Q44" s="151" t="s">
        <v>342</v>
      </c>
    </row>
    <row r="45" spans="1:17" s="145" customFormat="1" ht="16.8" customHeight="1" x14ac:dyDescent="0.3">
      <c r="A45" s="146" t="s">
        <v>89</v>
      </c>
      <c r="B45" s="147" t="s">
        <v>130</v>
      </c>
      <c r="C45" s="147" t="s">
        <v>343</v>
      </c>
      <c r="D45" s="147" t="s">
        <v>343</v>
      </c>
      <c r="E45" s="147" t="s">
        <v>343</v>
      </c>
      <c r="F45" s="149">
        <v>1340.5729637278946</v>
      </c>
      <c r="G45" s="149">
        <v>1021.889400921659</v>
      </c>
      <c r="H45" s="149">
        <v>2008.920808054731</v>
      </c>
      <c r="I45" s="149">
        <v>420.22718471666451</v>
      </c>
      <c r="J45" s="150">
        <v>0.78090909090909089</v>
      </c>
      <c r="K45" s="150">
        <v>0.80523678681105548</v>
      </c>
      <c r="L45" s="149">
        <v>1349.0706079772815</v>
      </c>
      <c r="M45" s="149">
        <v>623.18616883955076</v>
      </c>
      <c r="N45" s="149">
        <v>30988</v>
      </c>
      <c r="O45" s="149">
        <v>62054</v>
      </c>
      <c r="P45" s="149"/>
      <c r="Q45" s="151" t="s">
        <v>344</v>
      </c>
    </row>
    <row r="46" spans="1:17" s="145" customFormat="1" ht="16.8" customHeight="1" x14ac:dyDescent="0.3">
      <c r="A46" s="146" t="s">
        <v>89</v>
      </c>
      <c r="B46" s="147" t="s">
        <v>131</v>
      </c>
      <c r="C46" s="147">
        <v>70</v>
      </c>
      <c r="D46" s="147">
        <v>65</v>
      </c>
      <c r="E46" s="147">
        <v>58</v>
      </c>
      <c r="F46" s="149">
        <v>895.1652061319337</v>
      </c>
      <c r="G46" s="149">
        <v>843.72116863147107</v>
      </c>
      <c r="H46" s="149">
        <v>1599.4127031838887</v>
      </c>
      <c r="I46" s="149">
        <v>261.34708316955306</v>
      </c>
      <c r="J46" s="150">
        <v>0.42462211614956247</v>
      </c>
      <c r="K46" s="150">
        <v>0.55712864467743173</v>
      </c>
      <c r="L46" s="149">
        <v>413.5586949987283</v>
      </c>
      <c r="M46" s="149">
        <v>57.735438969687159</v>
      </c>
      <c r="N46" s="149">
        <v>43249</v>
      </c>
      <c r="O46" s="149">
        <v>100943</v>
      </c>
      <c r="P46" s="149"/>
      <c r="Q46" s="151" t="s">
        <v>331</v>
      </c>
    </row>
    <row r="47" spans="1:17" s="145" customFormat="1" ht="16.8" customHeight="1" x14ac:dyDescent="0.3">
      <c r="A47" s="146" t="s">
        <v>89</v>
      </c>
      <c r="B47" s="147" t="s">
        <v>132</v>
      </c>
      <c r="C47" s="147">
        <v>74</v>
      </c>
      <c r="D47" s="147">
        <v>66</v>
      </c>
      <c r="E47" s="147">
        <v>60</v>
      </c>
      <c r="F47" s="149">
        <v>2501.9825868037342</v>
      </c>
      <c r="G47" s="149">
        <v>861.67283493708362</v>
      </c>
      <c r="H47" s="149">
        <v>4954.6627504458202</v>
      </c>
      <c r="I47" s="149">
        <v>1431.2178747508653</v>
      </c>
      <c r="J47" s="150">
        <v>2.0718995765275259</v>
      </c>
      <c r="K47" s="150">
        <v>1.9507928416194897</v>
      </c>
      <c r="L47" s="149">
        <v>1202.8742263715515</v>
      </c>
      <c r="M47" s="149">
        <v>337.03975663484738</v>
      </c>
      <c r="N47" s="149">
        <v>49966</v>
      </c>
      <c r="O47" s="149">
        <v>61670</v>
      </c>
      <c r="P47" s="149"/>
      <c r="Q47" s="151" t="s">
        <v>345</v>
      </c>
    </row>
    <row r="48" spans="1:17" s="145" customFormat="1" ht="16.8" customHeight="1" x14ac:dyDescent="0.3">
      <c r="A48" s="146" t="s">
        <v>97</v>
      </c>
      <c r="B48" s="147" t="s">
        <v>133</v>
      </c>
      <c r="C48" s="147">
        <v>65</v>
      </c>
      <c r="D48" s="147">
        <v>64</v>
      </c>
      <c r="E48" s="147">
        <v>60</v>
      </c>
      <c r="F48" s="149">
        <v>1149.2133726647</v>
      </c>
      <c r="G48" s="149">
        <v>1096.6790226189576</v>
      </c>
      <c r="H48" s="149">
        <v>1987.1821885096222</v>
      </c>
      <c r="I48" s="149">
        <v>247.85784520297796</v>
      </c>
      <c r="J48" s="150">
        <v>0.24218594757931161</v>
      </c>
      <c r="K48" s="150">
        <v>0.42057164019780841</v>
      </c>
      <c r="L48" s="149">
        <v>734.72397808680989</v>
      </c>
      <c r="M48" s="149">
        <v>901.08378985812624</v>
      </c>
      <c r="N48" s="149">
        <v>28476</v>
      </c>
      <c r="O48" s="149">
        <v>71350</v>
      </c>
      <c r="P48" s="149"/>
      <c r="Q48" s="151" t="s">
        <v>331</v>
      </c>
    </row>
    <row r="49" spans="1:18" s="145" customFormat="1" ht="16.8" customHeight="1" x14ac:dyDescent="0.3">
      <c r="A49" s="146" t="s">
        <v>87</v>
      </c>
      <c r="B49" s="147" t="s">
        <v>134</v>
      </c>
      <c r="C49" s="147">
        <v>64</v>
      </c>
      <c r="D49" s="147">
        <v>70</v>
      </c>
      <c r="E49" s="147">
        <v>61</v>
      </c>
      <c r="F49" s="149">
        <v>1172.7955259327357</v>
      </c>
      <c r="G49" s="149">
        <v>1036.6507400069922</v>
      </c>
      <c r="H49" s="149">
        <v>2253.0069715774152</v>
      </c>
      <c r="I49" s="149">
        <v>471.30927756071401</v>
      </c>
      <c r="J49" s="150">
        <v>0.60058264336093226</v>
      </c>
      <c r="K49" s="150">
        <v>0.88671450315285927</v>
      </c>
      <c r="L49" s="149">
        <v>1058.3773845093083</v>
      </c>
      <c r="M49" s="149">
        <v>167.13969968589603</v>
      </c>
      <c r="N49" s="149">
        <v>26106</v>
      </c>
      <c r="O49" s="149">
        <v>51263</v>
      </c>
      <c r="P49" s="149"/>
      <c r="Q49" s="151" t="s">
        <v>331</v>
      </c>
    </row>
    <row r="50" spans="1:18" s="145" customFormat="1" ht="16.8" customHeight="1" x14ac:dyDescent="0.3">
      <c r="A50" s="146" t="s">
        <v>91</v>
      </c>
      <c r="B50" s="147" t="s">
        <v>135</v>
      </c>
      <c r="C50" s="147">
        <v>62</v>
      </c>
      <c r="D50" s="147">
        <v>66</v>
      </c>
      <c r="E50" s="147">
        <v>61</v>
      </c>
      <c r="F50" s="149">
        <v>869.46224961479197</v>
      </c>
      <c r="G50" s="149">
        <v>844.21681415929208</v>
      </c>
      <c r="H50" s="149">
        <v>1865.5974226082085</v>
      </c>
      <c r="I50" s="149">
        <v>531.3769435495168</v>
      </c>
      <c r="J50" s="150">
        <v>0.1577643982313727</v>
      </c>
      <c r="K50" s="150">
        <v>1.0726061191187664</v>
      </c>
      <c r="L50" s="149">
        <v>568.86055469953772</v>
      </c>
      <c r="M50" s="149">
        <v>798.23329597982934</v>
      </c>
      <c r="N50" s="149">
        <v>14278</v>
      </c>
      <c r="O50" s="149">
        <v>31574</v>
      </c>
      <c r="P50" s="149"/>
      <c r="Q50" s="151" t="s">
        <v>331</v>
      </c>
    </row>
    <row r="51" spans="1:18" s="145" customFormat="1" ht="16.8" customHeight="1" x14ac:dyDescent="0.3">
      <c r="A51" s="146" t="s">
        <v>91</v>
      </c>
      <c r="B51" s="147" t="s">
        <v>136</v>
      </c>
      <c r="C51" s="147">
        <v>57</v>
      </c>
      <c r="D51" s="147">
        <v>58</v>
      </c>
      <c r="E51" s="147">
        <v>59</v>
      </c>
      <c r="F51" s="149">
        <v>1011.0984058653394</v>
      </c>
      <c r="G51" s="149">
        <v>879.34560327198369</v>
      </c>
      <c r="H51" s="149">
        <v>2240.1744803928163</v>
      </c>
      <c r="I51" s="149">
        <v>455.37095580816572</v>
      </c>
      <c r="J51" s="150">
        <v>0.59915537568185817</v>
      </c>
      <c r="K51" s="150">
        <v>0.73649289099526072</v>
      </c>
      <c r="L51" s="149">
        <v>1002.3542073047689</v>
      </c>
      <c r="M51" s="149">
        <v>-224.1360059191498</v>
      </c>
      <c r="N51" s="149">
        <v>14867</v>
      </c>
      <c r="O51" s="149">
        <v>27464</v>
      </c>
      <c r="P51" s="149"/>
      <c r="Q51" s="151" t="s">
        <v>331</v>
      </c>
    </row>
    <row r="52" spans="1:18" s="145" customFormat="1" ht="16.8" customHeight="1" x14ac:dyDescent="0.3">
      <c r="A52" s="146" t="s">
        <v>89</v>
      </c>
      <c r="B52" s="147" t="s">
        <v>137</v>
      </c>
      <c r="C52" s="147">
        <v>70</v>
      </c>
      <c r="D52" s="147">
        <v>65</v>
      </c>
      <c r="E52" s="147">
        <v>61</v>
      </c>
      <c r="F52" s="149">
        <v>760.40839451242118</v>
      </c>
      <c r="G52" s="149">
        <v>732.25848728116841</v>
      </c>
      <c r="H52" s="149">
        <v>1541.4905450500555</v>
      </c>
      <c r="I52" s="149">
        <v>237.81979977753059</v>
      </c>
      <c r="J52" s="150">
        <v>0.41820496604979362</v>
      </c>
      <c r="K52" s="150">
        <v>0.6216973278221759</v>
      </c>
      <c r="L52" s="149">
        <v>432.88097886540601</v>
      </c>
      <c r="M52" s="149">
        <v>499.32517612161661</v>
      </c>
      <c r="N52" s="149">
        <v>67425</v>
      </c>
      <c r="O52" s="149">
        <v>161544</v>
      </c>
      <c r="P52" s="149"/>
      <c r="Q52" s="151" t="s">
        <v>346</v>
      </c>
    </row>
    <row r="53" spans="1:18" s="145" customFormat="1" ht="16.8" customHeight="1" x14ac:dyDescent="0.3">
      <c r="A53" s="146" t="s">
        <v>89</v>
      </c>
      <c r="B53" s="147" t="s">
        <v>138</v>
      </c>
      <c r="C53" s="147">
        <v>68</v>
      </c>
      <c r="D53" s="147">
        <v>67</v>
      </c>
      <c r="E53" s="147">
        <v>65</v>
      </c>
      <c r="F53" s="149">
        <v>1074.75160451702</v>
      </c>
      <c r="G53" s="149">
        <v>1033.107573018535</v>
      </c>
      <c r="H53" s="149">
        <v>1646.4185686850092</v>
      </c>
      <c r="I53" s="149">
        <v>336.98919489804206</v>
      </c>
      <c r="J53" s="150">
        <v>0.37503092531089532</v>
      </c>
      <c r="K53" s="150">
        <v>0.62073969733984957</v>
      </c>
      <c r="L53" s="149">
        <v>499.6231870988708</v>
      </c>
      <c r="M53" s="149">
        <v>203.79088448672786</v>
      </c>
      <c r="N53" s="149">
        <v>49236</v>
      </c>
      <c r="O53" s="149">
        <v>109165</v>
      </c>
      <c r="P53" s="149"/>
      <c r="Q53" s="151" t="s">
        <v>331</v>
      </c>
    </row>
    <row r="54" spans="1:18" s="145" customFormat="1" ht="16.8" customHeight="1" x14ac:dyDescent="0.3">
      <c r="A54" s="146" t="s">
        <v>91</v>
      </c>
      <c r="B54" s="147" t="s">
        <v>139</v>
      </c>
      <c r="C54" s="147">
        <v>58</v>
      </c>
      <c r="D54" s="147">
        <v>59</v>
      </c>
      <c r="E54" s="147">
        <v>55</v>
      </c>
      <c r="F54" s="149">
        <v>998.4964785946031</v>
      </c>
      <c r="G54" s="149">
        <v>864.12840612168725</v>
      </c>
      <c r="H54" s="149">
        <v>1943.1035847115613</v>
      </c>
      <c r="I54" s="149">
        <v>358.15462530663922</v>
      </c>
      <c r="J54" s="150">
        <v>1.0075690115761353</v>
      </c>
      <c r="K54" s="150">
        <v>1.0045749901435874</v>
      </c>
      <c r="L54" s="149">
        <v>623.17005618422093</v>
      </c>
      <c r="M54" s="149">
        <v>229.71567618896901</v>
      </c>
      <c r="N54" s="149">
        <v>12584</v>
      </c>
      <c r="O54" s="149">
        <v>26138</v>
      </c>
      <c r="P54" s="149"/>
      <c r="Q54" s="151" t="s">
        <v>331</v>
      </c>
    </row>
    <row r="55" spans="1:18" s="145" customFormat="1" ht="16.8" customHeight="1" x14ac:dyDescent="0.3">
      <c r="A55" s="146" t="s">
        <v>89</v>
      </c>
      <c r="B55" s="147" t="s">
        <v>140</v>
      </c>
      <c r="C55" s="147">
        <v>65</v>
      </c>
      <c r="D55" s="147">
        <v>63</v>
      </c>
      <c r="E55" s="147">
        <v>61</v>
      </c>
      <c r="F55" s="149">
        <v>909.75236150114881</v>
      </c>
      <c r="G55" s="149">
        <v>876.87900177760901</v>
      </c>
      <c r="H55" s="149">
        <v>1535.6785961671242</v>
      </c>
      <c r="I55" s="149">
        <v>197.83956065866732</v>
      </c>
      <c r="J55" s="150">
        <v>0.3896987990495151</v>
      </c>
      <c r="K55" s="150">
        <v>0.49836359797297297</v>
      </c>
      <c r="L55" s="149">
        <v>298.29908092928264</v>
      </c>
      <c r="M55" s="149">
        <v>321.59295795592908</v>
      </c>
      <c r="N55" s="149">
        <v>62672</v>
      </c>
      <c r="O55" s="149">
        <v>135843</v>
      </c>
      <c r="P55" s="149"/>
      <c r="Q55" s="151" t="s">
        <v>331</v>
      </c>
    </row>
    <row r="56" spans="1:18" s="145" customFormat="1" ht="16.8" customHeight="1" x14ac:dyDescent="0.3">
      <c r="A56" s="146" t="s">
        <v>97</v>
      </c>
      <c r="B56" s="147" t="s">
        <v>141</v>
      </c>
      <c r="C56" s="147">
        <v>65</v>
      </c>
      <c r="D56" s="147">
        <v>64</v>
      </c>
      <c r="E56" s="147">
        <v>61</v>
      </c>
      <c r="F56" s="149">
        <v>756.53487335405998</v>
      </c>
      <c r="G56" s="149">
        <v>733.51531938673861</v>
      </c>
      <c r="H56" s="149">
        <v>1288.5363482991954</v>
      </c>
      <c r="I56" s="149">
        <v>217.01442140636433</v>
      </c>
      <c r="J56" s="150">
        <v>0.56917720359171708</v>
      </c>
      <c r="K56" s="150">
        <v>0.68279739149988761</v>
      </c>
      <c r="L56" s="149">
        <v>662.97092172640816</v>
      </c>
      <c r="M56" s="149">
        <v>52.540888508414248</v>
      </c>
      <c r="N56" s="149">
        <v>87488</v>
      </c>
      <c r="O56" s="149">
        <v>138773</v>
      </c>
      <c r="P56" s="149"/>
      <c r="Q56" s="151" t="s">
        <v>347</v>
      </c>
    </row>
    <row r="57" spans="1:18" s="145" customFormat="1" ht="16.8" customHeight="1" x14ac:dyDescent="0.3">
      <c r="A57" s="146" t="s">
        <v>84</v>
      </c>
      <c r="B57" s="147" t="s">
        <v>142</v>
      </c>
      <c r="C57" s="147">
        <v>59</v>
      </c>
      <c r="D57" s="147">
        <v>61</v>
      </c>
      <c r="E57" s="147">
        <v>56</v>
      </c>
      <c r="F57" s="149">
        <v>808.9235694277711</v>
      </c>
      <c r="G57" s="149">
        <v>764.62581159585375</v>
      </c>
      <c r="H57" s="149">
        <v>2044.8179271708684</v>
      </c>
      <c r="I57" s="149">
        <v>246.19847939175671</v>
      </c>
      <c r="J57" s="150">
        <v>0.2944797495185828</v>
      </c>
      <c r="K57" s="150">
        <v>0.53855546216067363</v>
      </c>
      <c r="L57" s="149">
        <v>699.57983193277312</v>
      </c>
      <c r="M57" s="149">
        <v>27.55742296918767</v>
      </c>
      <c r="N57" s="149">
        <v>9996</v>
      </c>
      <c r="O57" s="149">
        <v>17242</v>
      </c>
      <c r="P57" s="149"/>
      <c r="Q57" s="151" t="s">
        <v>348</v>
      </c>
    </row>
    <row r="58" spans="1:18" s="145" customFormat="1" ht="16.8" customHeight="1" x14ac:dyDescent="0.3">
      <c r="A58" s="146" t="s">
        <v>91</v>
      </c>
      <c r="B58" s="147" t="s">
        <v>143</v>
      </c>
      <c r="C58" s="147">
        <v>64</v>
      </c>
      <c r="D58" s="147">
        <v>67</v>
      </c>
      <c r="E58" s="147">
        <v>58</v>
      </c>
      <c r="F58" s="149">
        <v>927.80998690854688</v>
      </c>
      <c r="G58" s="149">
        <v>876.33692596063725</v>
      </c>
      <c r="H58" s="149">
        <v>2717.3181223115766</v>
      </c>
      <c r="I58" s="149">
        <v>745.27772582756688</v>
      </c>
      <c r="J58" s="150">
        <v>0.48500766031954473</v>
      </c>
      <c r="K58" s="150">
        <v>0.63852830478531375</v>
      </c>
      <c r="L58" s="149">
        <v>542.36020198241999</v>
      </c>
      <c r="M58" s="149">
        <v>22.273237329343775</v>
      </c>
      <c r="N58" s="149">
        <v>10694</v>
      </c>
      <c r="O58" s="149">
        <v>15851</v>
      </c>
      <c r="P58" s="149"/>
      <c r="Q58" s="151" t="s">
        <v>331</v>
      </c>
    </row>
    <row r="59" spans="1:18" s="145" customFormat="1" ht="16.8" customHeight="1" x14ac:dyDescent="0.3">
      <c r="A59" s="146" t="s">
        <v>84</v>
      </c>
      <c r="B59" s="147" t="s">
        <v>144</v>
      </c>
      <c r="C59" s="147">
        <v>64</v>
      </c>
      <c r="D59" s="147">
        <v>64</v>
      </c>
      <c r="E59" s="147">
        <v>60</v>
      </c>
      <c r="F59" s="149">
        <v>966.49167876689376</v>
      </c>
      <c r="G59" s="149">
        <v>831.86223489574047</v>
      </c>
      <c r="H59" s="149">
        <v>2327.9994415279793</v>
      </c>
      <c r="I59" s="149">
        <v>638.89199151122534</v>
      </c>
      <c r="J59" s="150">
        <v>0.69893399844872428</v>
      </c>
      <c r="K59" s="150">
        <v>0.77337518694059837</v>
      </c>
      <c r="L59" s="149">
        <v>1034.7480174243271</v>
      </c>
      <c r="M59" s="149">
        <v>29.449234893331845</v>
      </c>
      <c r="N59" s="149">
        <v>8953</v>
      </c>
      <c r="O59" s="149">
        <v>13908</v>
      </c>
      <c r="P59" s="149"/>
      <c r="Q59" s="151" t="s">
        <v>331</v>
      </c>
    </row>
    <row r="60" spans="1:18" s="145" customFormat="1" ht="16.8" customHeight="1" x14ac:dyDescent="0.3">
      <c r="A60" s="146" t="s">
        <v>97</v>
      </c>
      <c r="B60" s="147" t="s">
        <v>145</v>
      </c>
      <c r="C60" s="147" t="s">
        <v>343</v>
      </c>
      <c r="D60" s="147" t="s">
        <v>343</v>
      </c>
      <c r="E60" s="147" t="s">
        <v>343</v>
      </c>
      <c r="F60" s="149">
        <v>1189.1180754592867</v>
      </c>
      <c r="G60" s="149">
        <v>1118.0113946299775</v>
      </c>
      <c r="H60" s="149">
        <v>2183.8556594465067</v>
      </c>
      <c r="I60" s="149">
        <v>366.9125593196448</v>
      </c>
      <c r="J60" s="150">
        <v>0.41352657004830917</v>
      </c>
      <c r="K60" s="150">
        <v>1.4060386473429951</v>
      </c>
      <c r="L60" s="149">
        <v>590.23633886200253</v>
      </c>
      <c r="M60" s="149">
        <v>-8.4760137198705099</v>
      </c>
      <c r="N60" s="149">
        <v>21283</v>
      </c>
      <c r="O60" s="149">
        <v>60623</v>
      </c>
      <c r="P60" s="149"/>
      <c r="Q60" s="151" t="s">
        <v>344</v>
      </c>
      <c r="R60" s="153" t="s">
        <v>335</v>
      </c>
    </row>
    <row r="61" spans="1:18" s="145" customFormat="1" ht="16.8" customHeight="1" x14ac:dyDescent="0.3">
      <c r="A61" s="146" t="s">
        <v>84</v>
      </c>
      <c r="B61" s="147" t="s">
        <v>146</v>
      </c>
      <c r="C61" s="147">
        <v>61</v>
      </c>
      <c r="D61" s="147">
        <v>63</v>
      </c>
      <c r="E61" s="147">
        <v>55</v>
      </c>
      <c r="F61" s="149">
        <v>811.05737524730705</v>
      </c>
      <c r="G61" s="149">
        <v>775.00483652544017</v>
      </c>
      <c r="H61" s="149">
        <v>2130.3583205100022</v>
      </c>
      <c r="I61" s="149">
        <v>409.21081556386019</v>
      </c>
      <c r="J61" s="150">
        <v>0.9125732311852186</v>
      </c>
      <c r="K61" s="150">
        <v>0.9456886898096305</v>
      </c>
      <c r="L61" s="149">
        <v>632.33677731369528</v>
      </c>
      <c r="M61" s="149">
        <v>-77.147614860408794</v>
      </c>
      <c r="N61" s="149">
        <v>9098</v>
      </c>
      <c r="O61" s="149">
        <v>12749</v>
      </c>
      <c r="P61" s="149"/>
      <c r="Q61" s="151" t="s">
        <v>331</v>
      </c>
    </row>
    <row r="62" spans="1:18" s="145" customFormat="1" ht="16.8" customHeight="1" x14ac:dyDescent="0.3">
      <c r="A62" s="146" t="s">
        <v>89</v>
      </c>
      <c r="B62" s="147" t="s">
        <v>147</v>
      </c>
      <c r="C62" s="147">
        <v>68</v>
      </c>
      <c r="D62" s="147">
        <v>64</v>
      </c>
      <c r="E62" s="147">
        <v>63</v>
      </c>
      <c r="F62" s="149">
        <v>1036.9929883731249</v>
      </c>
      <c r="G62" s="149">
        <v>867.00718479113243</v>
      </c>
      <c r="H62" s="149">
        <v>1846</v>
      </c>
      <c r="I62" s="149">
        <v>267.95065234756368</v>
      </c>
      <c r="J62" s="150">
        <v>1.0435995545801275</v>
      </c>
      <c r="K62" s="150">
        <v>1.0896597885320063</v>
      </c>
      <c r="L62" s="149">
        <v>406.70986065501023</v>
      </c>
      <c r="M62" s="149">
        <v>93.742788674891273</v>
      </c>
      <c r="N62" s="149">
        <v>56335</v>
      </c>
      <c r="O62" s="149">
        <v>82857</v>
      </c>
      <c r="P62" s="149"/>
      <c r="Q62" s="151" t="s">
        <v>331</v>
      </c>
    </row>
    <row r="63" spans="1:18" s="145" customFormat="1" ht="16.8" customHeight="1" x14ac:dyDescent="0.3">
      <c r="A63" s="146" t="s">
        <v>84</v>
      </c>
      <c r="B63" s="147" t="s">
        <v>148</v>
      </c>
      <c r="C63" s="147">
        <v>66</v>
      </c>
      <c r="D63" s="147">
        <v>67</v>
      </c>
      <c r="E63" s="147">
        <v>67</v>
      </c>
      <c r="F63" s="149">
        <v>740.20581332370466</v>
      </c>
      <c r="G63" s="149">
        <v>535.91628959276022</v>
      </c>
      <c r="H63" s="149">
        <v>2335.9090088463618</v>
      </c>
      <c r="I63" s="149">
        <v>789.49268821086844</v>
      </c>
      <c r="J63" s="150">
        <v>0.87545344619105203</v>
      </c>
      <c r="K63" s="150">
        <v>0.91390506361517232</v>
      </c>
      <c r="L63" s="149">
        <v>614.91243906842385</v>
      </c>
      <c r="M63" s="149">
        <v>-167.00776313413951</v>
      </c>
      <c r="N63" s="149">
        <v>5539</v>
      </c>
      <c r="O63" s="149">
        <v>6532</v>
      </c>
      <c r="P63" s="149"/>
      <c r="Q63" s="151" t="s">
        <v>331</v>
      </c>
    </row>
    <row r="64" spans="1:18" s="145" customFormat="1" ht="16.8" customHeight="1" x14ac:dyDescent="0.3">
      <c r="A64" s="146" t="s">
        <v>84</v>
      </c>
      <c r="B64" s="147" t="s">
        <v>149</v>
      </c>
      <c r="C64" s="147">
        <v>66</v>
      </c>
      <c r="D64" s="147">
        <v>60</v>
      </c>
      <c r="E64" s="147">
        <v>65</v>
      </c>
      <c r="F64" s="149">
        <v>1201.9141737891739</v>
      </c>
      <c r="G64" s="149">
        <v>1159.1183320811419</v>
      </c>
      <c r="H64" s="149">
        <v>2318.0199430199432</v>
      </c>
      <c r="I64" s="149">
        <v>195.15669515669515</v>
      </c>
      <c r="J64" s="150">
        <v>1.0409275330677001</v>
      </c>
      <c r="K64" s="150">
        <v>1.0274091109858812</v>
      </c>
      <c r="L64" s="149">
        <v>596.37428774928776</v>
      </c>
      <c r="M64" s="149">
        <v>-300.48789173789191</v>
      </c>
      <c r="N64" s="149">
        <v>2808</v>
      </c>
      <c r="O64" s="149">
        <v>3212</v>
      </c>
      <c r="P64" s="149"/>
      <c r="Q64" s="151" t="s">
        <v>331</v>
      </c>
    </row>
    <row r="65" spans="1:18" s="145" customFormat="1" ht="16.8" customHeight="1" x14ac:dyDescent="0.3">
      <c r="A65" s="146" t="s">
        <v>91</v>
      </c>
      <c r="B65" s="147" t="s">
        <v>150</v>
      </c>
      <c r="C65" s="147">
        <v>56</v>
      </c>
      <c r="D65" s="147">
        <v>59</v>
      </c>
      <c r="E65" s="147">
        <v>56</v>
      </c>
      <c r="F65" s="149">
        <v>1015.367037989146</v>
      </c>
      <c r="G65" s="149">
        <v>862.57745705545528</v>
      </c>
      <c r="H65" s="149">
        <v>1944.2445015709798</v>
      </c>
      <c r="I65" s="149">
        <v>492.25935447015138</v>
      </c>
      <c r="J65" s="150">
        <v>1.0979993404781534</v>
      </c>
      <c r="K65" s="150">
        <v>1.0415728502008292</v>
      </c>
      <c r="L65" s="149">
        <v>1035.8183376178235</v>
      </c>
      <c r="M65" s="149">
        <v>123.97252213653215</v>
      </c>
      <c r="N65" s="149">
        <v>17505</v>
      </c>
      <c r="O65" s="149">
        <v>26888</v>
      </c>
      <c r="P65" s="149"/>
      <c r="Q65" s="151" t="s">
        <v>331</v>
      </c>
    </row>
    <row r="66" spans="1:18" s="145" customFormat="1" ht="16.8" customHeight="1" x14ac:dyDescent="0.3">
      <c r="A66" s="146" t="s">
        <v>91</v>
      </c>
      <c r="B66" s="147" t="s">
        <v>151</v>
      </c>
      <c r="C66" s="147">
        <v>68</v>
      </c>
      <c r="D66" s="147">
        <v>69</v>
      </c>
      <c r="E66" s="147">
        <v>59</v>
      </c>
      <c r="F66" s="149">
        <v>884.6459035905574</v>
      </c>
      <c r="G66" s="149">
        <v>665.47927461139898</v>
      </c>
      <c r="H66" s="149">
        <v>2846.6574092441974</v>
      </c>
      <c r="I66" s="149">
        <v>1238.7616484824439</v>
      </c>
      <c r="J66" s="150">
        <v>0.59950041631973361</v>
      </c>
      <c r="K66" s="150">
        <v>0.78222155146393002</v>
      </c>
      <c r="L66" s="149">
        <v>1102.9557627454869</v>
      </c>
      <c r="M66" s="149">
        <v>2473.3187859551676</v>
      </c>
      <c r="N66" s="149">
        <v>10082</v>
      </c>
      <c r="O66" s="149">
        <v>16902</v>
      </c>
      <c r="P66" s="149"/>
      <c r="Q66" s="151" t="s">
        <v>349</v>
      </c>
    </row>
    <row r="67" spans="1:18" s="145" customFormat="1" ht="16.8" customHeight="1" x14ac:dyDescent="0.3">
      <c r="A67" s="146" t="s">
        <v>89</v>
      </c>
      <c r="B67" s="147" t="s">
        <v>152</v>
      </c>
      <c r="C67" s="147">
        <v>71</v>
      </c>
      <c r="D67" s="147">
        <v>65</v>
      </c>
      <c r="E67" s="147">
        <v>61</v>
      </c>
      <c r="F67" s="149">
        <v>961.89234929095255</v>
      </c>
      <c r="G67" s="149">
        <v>944.03541064072226</v>
      </c>
      <c r="H67" s="149">
        <v>1638.0648549808391</v>
      </c>
      <c r="I67" s="149">
        <v>352.52397533409845</v>
      </c>
      <c r="J67" s="150">
        <v>1.1966135130692093</v>
      </c>
      <c r="K67" s="150">
        <v>1.1316455696202532</v>
      </c>
      <c r="L67" s="149">
        <v>563.85317174703835</v>
      </c>
      <c r="M67" s="149">
        <v>162.6432976053845</v>
      </c>
      <c r="N67" s="149">
        <v>51407</v>
      </c>
      <c r="O67" s="149">
        <v>90903</v>
      </c>
      <c r="P67" s="149"/>
      <c r="Q67" s="151" t="s">
        <v>331</v>
      </c>
    </row>
    <row r="68" spans="1:18" s="145" customFormat="1" ht="16.8" customHeight="1" x14ac:dyDescent="0.3">
      <c r="A68" s="146" t="s">
        <v>84</v>
      </c>
      <c r="B68" s="147" t="s">
        <v>153</v>
      </c>
      <c r="C68" s="147">
        <v>59</v>
      </c>
      <c r="D68" s="147">
        <v>65</v>
      </c>
      <c r="E68" s="147">
        <v>59</v>
      </c>
      <c r="F68" s="149">
        <v>1073.0038022813687</v>
      </c>
      <c r="G68" s="149">
        <v>904.44572748267899</v>
      </c>
      <c r="H68" s="149">
        <v>2306.3117870722435</v>
      </c>
      <c r="I68" s="149">
        <v>359.39163498098861</v>
      </c>
      <c r="J68" s="150">
        <v>0.65671931722659105</v>
      </c>
      <c r="K68" s="150">
        <v>0.87566689623382921</v>
      </c>
      <c r="L68" s="149">
        <v>1189.0494296577947</v>
      </c>
      <c r="M68" s="149">
        <v>-241.91604562737643</v>
      </c>
      <c r="N68" s="149">
        <v>6575</v>
      </c>
      <c r="O68" s="149">
        <v>9616</v>
      </c>
      <c r="P68" s="149"/>
      <c r="Q68" s="151" t="s">
        <v>350</v>
      </c>
    </row>
    <row r="69" spans="1:18" s="145" customFormat="1" ht="16.8" customHeight="1" x14ac:dyDescent="0.3">
      <c r="A69" s="146" t="s">
        <v>91</v>
      </c>
      <c r="B69" s="147" t="s">
        <v>154</v>
      </c>
      <c r="C69" s="147">
        <v>60</v>
      </c>
      <c r="D69" s="147">
        <v>61</v>
      </c>
      <c r="E69" s="147">
        <v>61</v>
      </c>
      <c r="F69" s="149">
        <v>1092.9131971485053</v>
      </c>
      <c r="G69" s="149">
        <v>1022.2163623178851</v>
      </c>
      <c r="H69" s="149">
        <v>1908.8839633379262</v>
      </c>
      <c r="I69" s="149">
        <v>277.90091655184807</v>
      </c>
      <c r="J69" s="150">
        <v>0.45103799451625537</v>
      </c>
      <c r="K69" s="150">
        <v>0.67434328895286078</v>
      </c>
      <c r="L69" s="149">
        <v>902.29437488767746</v>
      </c>
      <c r="M69" s="149">
        <v>1224.1059725633502</v>
      </c>
      <c r="N69" s="149">
        <v>16445</v>
      </c>
      <c r="O69" s="149">
        <v>22471</v>
      </c>
      <c r="P69" s="149"/>
      <c r="Q69" s="151" t="s">
        <v>331</v>
      </c>
    </row>
    <row r="70" spans="1:18" s="145" customFormat="1" ht="16.8" customHeight="1" x14ac:dyDescent="0.3">
      <c r="A70" s="146" t="s">
        <v>87</v>
      </c>
      <c r="B70" s="147" t="s">
        <v>155</v>
      </c>
      <c r="C70" s="147">
        <v>64</v>
      </c>
      <c r="D70" s="147">
        <v>64</v>
      </c>
      <c r="E70" s="147">
        <v>59</v>
      </c>
      <c r="F70" s="149">
        <v>1238.6999453452358</v>
      </c>
      <c r="G70" s="149">
        <v>946.02601114763468</v>
      </c>
      <c r="H70" s="149">
        <v>2821.5059209327746</v>
      </c>
      <c r="I70" s="149">
        <v>637.4224813262889</v>
      </c>
      <c r="J70" s="150">
        <v>0.57401117011964908</v>
      </c>
      <c r="K70" s="150">
        <v>0.79548005433409219</v>
      </c>
      <c r="L70" s="149">
        <v>1161.6701584988159</v>
      </c>
      <c r="M70" s="149">
        <v>3803.973219165604</v>
      </c>
      <c r="N70" s="149">
        <v>10958</v>
      </c>
      <c r="O70" s="149">
        <v>21461</v>
      </c>
      <c r="P70" s="149"/>
      <c r="Q70" s="151" t="s">
        <v>351</v>
      </c>
    </row>
    <row r="71" spans="1:18" s="145" customFormat="1" ht="16.8" customHeight="1" x14ac:dyDescent="0.3">
      <c r="A71" s="146" t="s">
        <v>84</v>
      </c>
      <c r="B71" s="147" t="s">
        <v>156</v>
      </c>
      <c r="C71" s="147">
        <v>66</v>
      </c>
      <c r="D71" s="147">
        <v>67</v>
      </c>
      <c r="E71" s="147">
        <v>64</v>
      </c>
      <c r="F71" s="149">
        <v>884.29095521729539</v>
      </c>
      <c r="G71" s="149">
        <v>740.51295327102798</v>
      </c>
      <c r="H71" s="149">
        <v>2367.2362673726011</v>
      </c>
      <c r="I71" s="149">
        <v>617.69247738804324</v>
      </c>
      <c r="J71" s="150">
        <v>1.2861828349517839</v>
      </c>
      <c r="K71" s="150">
        <v>1.1426352892375276</v>
      </c>
      <c r="L71" s="149">
        <v>401.94131921464816</v>
      </c>
      <c r="M71" s="149">
        <v>-162.31149349216855</v>
      </c>
      <c r="N71" s="149">
        <v>4533</v>
      </c>
      <c r="O71" s="149">
        <v>6204</v>
      </c>
      <c r="P71" s="149"/>
      <c r="Q71" s="151" t="s">
        <v>352</v>
      </c>
    </row>
    <row r="72" spans="1:18" s="145" customFormat="1" ht="16.8" customHeight="1" x14ac:dyDescent="0.3">
      <c r="A72" s="146" t="s">
        <v>87</v>
      </c>
      <c r="B72" s="147" t="s">
        <v>157</v>
      </c>
      <c r="C72" s="147">
        <v>68</v>
      </c>
      <c r="D72" s="147">
        <v>67</v>
      </c>
      <c r="E72" s="147">
        <v>60</v>
      </c>
      <c r="F72" s="149">
        <v>968.47351885098749</v>
      </c>
      <c r="G72" s="149">
        <v>862.22906056994259</v>
      </c>
      <c r="H72" s="149">
        <v>2297.464317773788</v>
      </c>
      <c r="I72" s="149">
        <v>631.63906343506881</v>
      </c>
      <c r="J72" s="150">
        <v>0.2879748320850638</v>
      </c>
      <c r="K72" s="150">
        <v>0.60022497780751272</v>
      </c>
      <c r="L72" s="149">
        <v>1285.1172202274088</v>
      </c>
      <c r="M72" s="149">
        <v>216.39295332136444</v>
      </c>
      <c r="N72" s="149">
        <v>13368</v>
      </c>
      <c r="O72" s="149">
        <v>26641</v>
      </c>
      <c r="P72" s="149"/>
      <c r="Q72" s="151" t="s">
        <v>353</v>
      </c>
    </row>
    <row r="73" spans="1:18" s="145" customFormat="1" ht="16.8" customHeight="1" x14ac:dyDescent="0.3">
      <c r="A73" s="146" t="s">
        <v>87</v>
      </c>
      <c r="B73" s="147" t="s">
        <v>158</v>
      </c>
      <c r="C73" s="147">
        <v>69</v>
      </c>
      <c r="D73" s="147">
        <v>65</v>
      </c>
      <c r="E73" s="147">
        <v>54</v>
      </c>
      <c r="F73" s="149">
        <v>1008.8900050226017</v>
      </c>
      <c r="G73" s="149">
        <v>882.45392219387759</v>
      </c>
      <c r="H73" s="149">
        <v>2798.5936715218481</v>
      </c>
      <c r="I73" s="149">
        <v>297.84028126569564</v>
      </c>
      <c r="J73" s="150">
        <v>0.45058378556158529</v>
      </c>
      <c r="K73" s="150">
        <v>0.65154359616186897</v>
      </c>
      <c r="L73" s="149">
        <v>888.64174499533613</v>
      </c>
      <c r="M73" s="149">
        <v>-38.958455908732155</v>
      </c>
      <c r="N73" s="149">
        <v>13937</v>
      </c>
      <c r="O73" s="149">
        <v>30708</v>
      </c>
      <c r="P73" s="149"/>
      <c r="Q73" s="151" t="s">
        <v>331</v>
      </c>
    </row>
    <row r="74" spans="1:18" s="145" customFormat="1" ht="16.8" customHeight="1" x14ac:dyDescent="0.3">
      <c r="A74" s="146" t="s">
        <v>91</v>
      </c>
      <c r="B74" s="147" t="s">
        <v>159</v>
      </c>
      <c r="C74" s="147">
        <v>57</v>
      </c>
      <c r="D74" s="147">
        <v>60</v>
      </c>
      <c r="E74" s="147">
        <v>55</v>
      </c>
      <c r="F74" s="149">
        <v>840.79584775086505</v>
      </c>
      <c r="G74" s="149">
        <v>668.15148034711592</v>
      </c>
      <c r="H74" s="149">
        <v>1995.916955017301</v>
      </c>
      <c r="I74" s="149">
        <v>308.8235294117647</v>
      </c>
      <c r="J74" s="150">
        <v>0.36638600570300806</v>
      </c>
      <c r="K74" s="150">
        <v>0.56098566157448593</v>
      </c>
      <c r="L74" s="149">
        <v>703.52941176470586</v>
      </c>
      <c r="M74" s="149">
        <v>-405.05190311418687</v>
      </c>
      <c r="N74" s="149">
        <v>28900</v>
      </c>
      <c r="O74" s="149">
        <v>41450</v>
      </c>
      <c r="P74" s="149"/>
      <c r="Q74" s="151" t="s">
        <v>354</v>
      </c>
    </row>
    <row r="75" spans="1:18" s="145" customFormat="1" ht="16.8" customHeight="1" x14ac:dyDescent="0.3">
      <c r="A75" s="146" t="s">
        <v>84</v>
      </c>
      <c r="B75" s="147" t="s">
        <v>160</v>
      </c>
      <c r="C75" s="147">
        <v>70</v>
      </c>
      <c r="D75" s="147">
        <v>71</v>
      </c>
      <c r="E75" s="147">
        <v>68</v>
      </c>
      <c r="F75" s="149">
        <v>776.59101023587004</v>
      </c>
      <c r="G75" s="149">
        <v>361.53232242617719</v>
      </c>
      <c r="H75" s="149">
        <v>2536.7156208277702</v>
      </c>
      <c r="I75" s="149">
        <v>774.77392078326659</v>
      </c>
      <c r="J75" s="150">
        <v>0.86553239296966211</v>
      </c>
      <c r="K75" s="150">
        <v>1.0242425235827795</v>
      </c>
      <c r="L75" s="149">
        <v>407.20961281708946</v>
      </c>
      <c r="M75" s="149">
        <v>1632.8475745438361</v>
      </c>
      <c r="N75" s="149">
        <v>4494</v>
      </c>
      <c r="O75" s="149">
        <v>4741</v>
      </c>
      <c r="P75" s="149"/>
      <c r="Q75" s="151" t="s">
        <v>355</v>
      </c>
    </row>
    <row r="76" spans="1:18" s="145" customFormat="1" ht="16.8" customHeight="1" x14ac:dyDescent="0.3">
      <c r="A76" s="146" t="s">
        <v>89</v>
      </c>
      <c r="B76" s="147" t="s">
        <v>161</v>
      </c>
      <c r="C76" s="147">
        <v>71</v>
      </c>
      <c r="D76" s="147">
        <v>64</v>
      </c>
      <c r="E76" s="147">
        <v>63</v>
      </c>
      <c r="F76" s="149">
        <v>740.20461755929011</v>
      </c>
      <c r="G76" s="149">
        <v>694.73773265651437</v>
      </c>
      <c r="H76" s="149">
        <v>1675.5614889272813</v>
      </c>
      <c r="I76" s="149">
        <v>272.02764253180464</v>
      </c>
      <c r="J76" s="150">
        <v>0.73450577391672844</v>
      </c>
      <c r="K76" s="150">
        <v>0.82946580469547471</v>
      </c>
      <c r="L76" s="149">
        <v>344.29087482330766</v>
      </c>
      <c r="M76" s="149">
        <v>5.089775404429087</v>
      </c>
      <c r="N76" s="149">
        <v>63670</v>
      </c>
      <c r="O76" s="149">
        <v>144935</v>
      </c>
      <c r="P76" s="149"/>
      <c r="Q76" s="151" t="s">
        <v>331</v>
      </c>
    </row>
    <row r="77" spans="1:18" s="145" customFormat="1" ht="16.8" customHeight="1" x14ac:dyDescent="0.3">
      <c r="A77" s="146" t="s">
        <v>97</v>
      </c>
      <c r="B77" s="147" t="s">
        <v>162</v>
      </c>
      <c r="C77" s="147">
        <v>72</v>
      </c>
      <c r="D77" s="147">
        <v>67</v>
      </c>
      <c r="E77" s="147">
        <v>63</v>
      </c>
      <c r="F77" s="149">
        <v>1073.7486168066132</v>
      </c>
      <c r="G77" s="149">
        <v>877.52320526377628</v>
      </c>
      <c r="H77" s="149">
        <v>1853.7832511705351</v>
      </c>
      <c r="I77" s="149">
        <v>501.36684395381087</v>
      </c>
      <c r="J77" s="150">
        <v>0.21043828448878957</v>
      </c>
      <c r="K77" s="150">
        <v>0.48735822988958644</v>
      </c>
      <c r="L77" s="149">
        <v>699.71142788951806</v>
      </c>
      <c r="M77" s="149">
        <v>1046.9045960381261</v>
      </c>
      <c r="N77" s="149">
        <v>46089</v>
      </c>
      <c r="O77" s="149">
        <v>126297</v>
      </c>
      <c r="P77" s="149"/>
      <c r="Q77" s="151" t="s">
        <v>331</v>
      </c>
    </row>
    <row r="78" spans="1:18" s="145" customFormat="1" ht="16.8" customHeight="1" x14ac:dyDescent="0.3">
      <c r="A78" s="146" t="s">
        <v>87</v>
      </c>
      <c r="B78" s="147" t="s">
        <v>163</v>
      </c>
      <c r="C78" s="147">
        <v>78</v>
      </c>
      <c r="D78" s="147">
        <v>75</v>
      </c>
      <c r="E78" s="147">
        <v>68</v>
      </c>
      <c r="F78" s="149">
        <v>1250.3810723043277</v>
      </c>
      <c r="G78" s="149">
        <v>1121.0125083265486</v>
      </c>
      <c r="H78" s="149">
        <v>3193.0545430446018</v>
      </c>
      <c r="I78" s="149">
        <v>296.90503015441715</v>
      </c>
      <c r="J78" s="150">
        <v>0.23960679909891461</v>
      </c>
      <c r="K78" s="150">
        <v>0.43252099119393816</v>
      </c>
      <c r="L78" s="149">
        <v>2076.2144608655312</v>
      </c>
      <c r="M78" s="149">
        <v>176.81907349724972</v>
      </c>
      <c r="N78" s="149">
        <v>14729</v>
      </c>
      <c r="O78" s="149">
        <v>34831</v>
      </c>
      <c r="P78" s="149"/>
      <c r="Q78" s="151" t="s">
        <v>331</v>
      </c>
      <c r="R78" s="153"/>
    </row>
    <row r="79" spans="1:18" s="145" customFormat="1" ht="16.8" customHeight="1" x14ac:dyDescent="0.3">
      <c r="A79" s="146" t="s">
        <v>97</v>
      </c>
      <c r="B79" s="147" t="s">
        <v>164</v>
      </c>
      <c r="C79" s="147">
        <v>69</v>
      </c>
      <c r="D79" s="147">
        <v>67</v>
      </c>
      <c r="E79" s="147">
        <v>63</v>
      </c>
      <c r="F79" s="149">
        <v>1145.3745502875868</v>
      </c>
      <c r="G79" s="149">
        <v>904.1211729300868</v>
      </c>
      <c r="H79" s="149">
        <v>1939.6411466807215</v>
      </c>
      <c r="I79" s="149">
        <v>665.34521872636867</v>
      </c>
      <c r="J79" s="150">
        <v>0.39704990301534121</v>
      </c>
      <c r="K79" s="150">
        <v>0.44736414126168389</v>
      </c>
      <c r="L79" s="149">
        <v>613.41918925731568</v>
      </c>
      <c r="M79" s="149">
        <v>1213.7691056165354</v>
      </c>
      <c r="N79" s="149">
        <v>43639</v>
      </c>
      <c r="O79" s="149">
        <v>107868</v>
      </c>
      <c r="P79" s="149"/>
      <c r="Q79" s="151" t="s">
        <v>331</v>
      </c>
    </row>
    <row r="80" spans="1:18" s="145" customFormat="1" ht="16.8" customHeight="1" x14ac:dyDescent="0.3">
      <c r="A80" s="146" t="s">
        <v>89</v>
      </c>
      <c r="B80" s="147" t="s">
        <v>165</v>
      </c>
      <c r="C80" s="147">
        <v>66</v>
      </c>
      <c r="D80" s="147">
        <v>63</v>
      </c>
      <c r="E80" s="147">
        <v>59</v>
      </c>
      <c r="F80" s="149">
        <v>1252.1706679935314</v>
      </c>
      <c r="G80" s="149">
        <v>960.30997701691319</v>
      </c>
      <c r="H80" s="149">
        <v>2229.0832193058836</v>
      </c>
      <c r="I80" s="149">
        <v>384.37616618982463</v>
      </c>
      <c r="J80" s="150">
        <v>0.900360810435748</v>
      </c>
      <c r="K80" s="150">
        <v>0.92538321641984933</v>
      </c>
      <c r="L80" s="149">
        <v>759.79599452668242</v>
      </c>
      <c r="M80" s="149">
        <v>19.98616743376035</v>
      </c>
      <c r="N80" s="149">
        <v>40195</v>
      </c>
      <c r="O80" s="149">
        <v>69749</v>
      </c>
      <c r="P80" s="149"/>
      <c r="Q80" s="151" t="s">
        <v>331</v>
      </c>
      <c r="R80" s="153"/>
    </row>
    <row r="81" spans="1:17" s="145" customFormat="1" ht="16.8" customHeight="1" x14ac:dyDescent="0.3">
      <c r="A81" s="146" t="s">
        <v>97</v>
      </c>
      <c r="B81" s="147" t="s">
        <v>166</v>
      </c>
      <c r="C81" s="147">
        <v>65</v>
      </c>
      <c r="D81" s="147">
        <v>66</v>
      </c>
      <c r="E81" s="147">
        <v>60</v>
      </c>
      <c r="F81" s="149">
        <v>1030.4281395228306</v>
      </c>
      <c r="G81" s="149">
        <v>962.73258469737345</v>
      </c>
      <c r="H81" s="149">
        <v>1663.781559352487</v>
      </c>
      <c r="I81" s="149">
        <v>419.98676924669229</v>
      </c>
      <c r="J81" s="150">
        <v>0.23776479198370887</v>
      </c>
      <c r="K81" s="150">
        <v>0.61451993426576179</v>
      </c>
      <c r="L81" s="149">
        <v>551.74138793534701</v>
      </c>
      <c r="M81" s="149">
        <v>144.69212192303047</v>
      </c>
      <c r="N81" s="149">
        <v>57883</v>
      </c>
      <c r="O81" s="149">
        <v>143228</v>
      </c>
      <c r="P81" s="149"/>
      <c r="Q81" s="151" t="s">
        <v>331</v>
      </c>
    </row>
    <row r="82" spans="1:17" s="145" customFormat="1" ht="16.8" customHeight="1" x14ac:dyDescent="0.3">
      <c r="A82" s="146" t="s">
        <v>84</v>
      </c>
      <c r="B82" s="147" t="s">
        <v>167</v>
      </c>
      <c r="C82" s="147">
        <v>63</v>
      </c>
      <c r="D82" s="147">
        <v>64</v>
      </c>
      <c r="E82" s="147">
        <v>61</v>
      </c>
      <c r="F82" s="149">
        <v>842.26552984165653</v>
      </c>
      <c r="G82" s="149">
        <v>378.99543378995435</v>
      </c>
      <c r="H82" s="149">
        <v>2461.6321559074299</v>
      </c>
      <c r="I82" s="149">
        <v>608.55663824604142</v>
      </c>
      <c r="J82" s="150">
        <v>0.67483613565118272</v>
      </c>
      <c r="K82" s="150">
        <v>0.79826732673267331</v>
      </c>
      <c r="L82" s="149">
        <v>461.93666260657733</v>
      </c>
      <c r="M82" s="149">
        <v>-144.35932059799526</v>
      </c>
      <c r="N82" s="149">
        <v>6568</v>
      </c>
      <c r="O82" s="149">
        <v>8014</v>
      </c>
      <c r="P82" s="149"/>
      <c r="Q82" s="151" t="s">
        <v>331</v>
      </c>
    </row>
    <row r="83" spans="1:17" s="158" customFormat="1" ht="16.8" customHeight="1" x14ac:dyDescent="0.3">
      <c r="A83" s="155"/>
      <c r="B83" s="156"/>
      <c r="C83" s="157" t="s">
        <v>168</v>
      </c>
      <c r="D83" s="157" t="s">
        <v>168</v>
      </c>
      <c r="E83" s="157" t="s">
        <v>168</v>
      </c>
      <c r="F83" s="157" t="s">
        <v>169</v>
      </c>
      <c r="G83" s="157" t="s">
        <v>169</v>
      </c>
      <c r="H83" s="157" t="s">
        <v>169</v>
      </c>
      <c r="I83" s="157" t="s">
        <v>169</v>
      </c>
      <c r="J83" s="157" t="s">
        <v>169</v>
      </c>
      <c r="K83" s="157" t="s">
        <v>169</v>
      </c>
      <c r="L83" s="157" t="s">
        <v>169</v>
      </c>
      <c r="M83" s="157" t="s">
        <v>169</v>
      </c>
      <c r="N83" s="157"/>
      <c r="O83" s="157"/>
      <c r="P83" s="157"/>
      <c r="Q83" s="157"/>
    </row>
    <row r="84" spans="1:17" s="145" customFormat="1" ht="16.8" customHeight="1" x14ac:dyDescent="0.3">
      <c r="A84" s="146"/>
      <c r="B84" s="159" t="s">
        <v>170</v>
      </c>
      <c r="C84" s="160">
        <v>65</v>
      </c>
      <c r="D84" s="160">
        <v>64</v>
      </c>
      <c r="E84" s="160">
        <v>60</v>
      </c>
      <c r="F84" s="160">
        <v>956.96963193475699</v>
      </c>
      <c r="G84" s="160">
        <v>836.15928690049816</v>
      </c>
      <c r="H84" s="160">
        <v>2044.8179271708684</v>
      </c>
      <c r="I84" s="160">
        <v>428.84787139029476</v>
      </c>
      <c r="J84" s="161">
        <v>0.55760206103952015</v>
      </c>
      <c r="K84" s="161">
        <v>0.71834716697829148</v>
      </c>
      <c r="L84" s="160">
        <v>662.97092172640816</v>
      </c>
      <c r="M84" s="160">
        <v>146.58719397363518</v>
      </c>
      <c r="N84" s="149">
        <v>2346541</v>
      </c>
      <c r="O84" s="149">
        <v>4972322</v>
      </c>
      <c r="P84" s="160"/>
      <c r="Q84" s="162"/>
    </row>
    <row r="85" spans="1:17" s="166" customFormat="1" ht="16.8" customHeight="1" x14ac:dyDescent="0.3">
      <c r="A85" s="163" t="s">
        <v>89</v>
      </c>
      <c r="B85" s="164" t="s">
        <v>171</v>
      </c>
      <c r="C85" s="165">
        <v>69.5</v>
      </c>
      <c r="D85" s="165">
        <v>64.5</v>
      </c>
      <c r="E85" s="165">
        <v>61</v>
      </c>
      <c r="F85" s="165">
        <v>961.89234929095255</v>
      </c>
      <c r="G85" s="165">
        <v>876.87900177760901</v>
      </c>
      <c r="H85" s="160">
        <v>1675.5614889272813</v>
      </c>
      <c r="I85" s="165">
        <v>336.98919489804206</v>
      </c>
      <c r="J85" s="161">
        <v>0.73450577391672844</v>
      </c>
      <c r="K85" s="161">
        <v>0.80523678681105548</v>
      </c>
      <c r="L85" s="165">
        <v>469.06524161842555</v>
      </c>
      <c r="M85" s="165">
        <v>162.6432976053845</v>
      </c>
      <c r="N85" s="165"/>
      <c r="O85" s="165"/>
      <c r="P85" s="165"/>
      <c r="Q85" s="165"/>
    </row>
    <row r="86" spans="1:17" s="145" customFormat="1" ht="16.8" customHeight="1" x14ac:dyDescent="0.3">
      <c r="A86" s="146" t="s">
        <v>97</v>
      </c>
      <c r="B86" s="147" t="s">
        <v>172</v>
      </c>
      <c r="C86" s="165">
        <v>65</v>
      </c>
      <c r="D86" s="165">
        <v>64</v>
      </c>
      <c r="E86" s="165">
        <v>60</v>
      </c>
      <c r="F86" s="160">
        <v>1007.9322142813691</v>
      </c>
      <c r="G86" s="165">
        <v>852.57622079536964</v>
      </c>
      <c r="H86" s="160">
        <v>1786.7839289925651</v>
      </c>
      <c r="I86" s="165">
        <v>336.5436018376322</v>
      </c>
      <c r="J86" s="161">
        <v>0.40528823653182522</v>
      </c>
      <c r="K86" s="161">
        <v>0.59348124754265474</v>
      </c>
      <c r="L86" s="165">
        <v>638.19505549186192</v>
      </c>
      <c r="M86" s="165">
        <v>241.58987894859246</v>
      </c>
      <c r="N86" s="165"/>
      <c r="O86" s="165"/>
      <c r="P86" s="165"/>
      <c r="Q86" s="162"/>
    </row>
    <row r="87" spans="1:17" s="145" customFormat="1" ht="16.8" customHeight="1" x14ac:dyDescent="0.3">
      <c r="A87" s="146" t="s">
        <v>87</v>
      </c>
      <c r="B87" s="147" t="s">
        <v>173</v>
      </c>
      <c r="C87" s="165">
        <v>64</v>
      </c>
      <c r="D87" s="165">
        <v>65</v>
      </c>
      <c r="E87" s="165">
        <v>57</v>
      </c>
      <c r="F87" s="160">
        <v>1013.7037685363475</v>
      </c>
      <c r="G87" s="165">
        <v>855.70821971172575</v>
      </c>
      <c r="H87" s="160">
        <v>2372.3505463651541</v>
      </c>
      <c r="I87" s="165">
        <v>530.56009697971263</v>
      </c>
      <c r="J87" s="161">
        <v>0.53030419124971262</v>
      </c>
      <c r="K87" s="161">
        <v>0.65233056905919362</v>
      </c>
      <c r="L87" s="165">
        <v>881.72331544424571</v>
      </c>
      <c r="M87" s="165">
        <v>216.39295332136444</v>
      </c>
      <c r="N87" s="165"/>
      <c r="O87" s="165"/>
      <c r="P87" s="165"/>
      <c r="Q87" s="162"/>
    </row>
    <row r="88" spans="1:17" s="145" customFormat="1" ht="16.8" customHeight="1" x14ac:dyDescent="0.3">
      <c r="A88" s="146" t="s">
        <v>91</v>
      </c>
      <c r="B88" s="147" t="s">
        <v>174</v>
      </c>
      <c r="C88" s="165">
        <v>60.5</v>
      </c>
      <c r="D88" s="165">
        <v>61</v>
      </c>
      <c r="E88" s="165">
        <v>59</v>
      </c>
      <c r="F88" s="165">
        <v>955.55419449845192</v>
      </c>
      <c r="G88" s="165">
        <v>836.13944522429506</v>
      </c>
      <c r="H88" s="165">
        <v>2109.2366395917734</v>
      </c>
      <c r="I88" s="165">
        <v>473.81515513915855</v>
      </c>
      <c r="J88" s="161">
        <v>0.59048065280049777</v>
      </c>
      <c r="K88" s="161">
        <v>0.76617625504050357</v>
      </c>
      <c r="L88" s="165">
        <v>896.92581910143292</v>
      </c>
      <c r="M88" s="165">
        <v>188.15143508130211</v>
      </c>
      <c r="N88" s="165"/>
      <c r="O88" s="165"/>
      <c r="P88" s="165"/>
      <c r="Q88" s="162"/>
    </row>
    <row r="89" spans="1:17" s="145" customFormat="1" ht="16.8" customHeight="1" x14ac:dyDescent="0.3">
      <c r="A89" s="146" t="s">
        <v>84</v>
      </c>
      <c r="B89" s="147" t="s">
        <v>175</v>
      </c>
      <c r="C89" s="165">
        <v>64</v>
      </c>
      <c r="D89" s="165">
        <v>65</v>
      </c>
      <c r="E89" s="165">
        <v>61</v>
      </c>
      <c r="F89" s="165">
        <v>883.63189029308955</v>
      </c>
      <c r="G89" s="165">
        <v>744.10774410774411</v>
      </c>
      <c r="H89" s="165">
        <v>2335.9090088463618</v>
      </c>
      <c r="I89" s="165">
        <v>540.95354523227388</v>
      </c>
      <c r="J89" s="161">
        <v>0.66577772643888689</v>
      </c>
      <c r="K89" s="161">
        <v>0.78582125683663584</v>
      </c>
      <c r="L89" s="165">
        <v>632.33677731369528</v>
      </c>
      <c r="M89" s="149">
        <v>-150.49746948496596</v>
      </c>
      <c r="N89" s="165"/>
      <c r="O89" s="165"/>
      <c r="P89" s="165"/>
      <c r="Q89" s="162"/>
    </row>
    <row r="90" spans="1:17" ht="16.8" customHeight="1" x14ac:dyDescent="0.25">
      <c r="A90" s="11"/>
      <c r="B90" s="12"/>
      <c r="G90" s="3"/>
      <c r="H90" s="3"/>
      <c r="I90" s="3"/>
      <c r="J90" s="3"/>
      <c r="K90" s="3"/>
      <c r="L90" s="3"/>
      <c r="M90" s="3"/>
      <c r="N90" s="3"/>
      <c r="O90" s="3"/>
      <c r="P90" s="3"/>
      <c r="Q90" s="9"/>
    </row>
    <row r="91" spans="1:17" ht="16.8" customHeight="1" x14ac:dyDescent="0.25">
      <c r="A91" s="11"/>
      <c r="B91" s="12"/>
      <c r="G91" s="3"/>
      <c r="H91" s="3"/>
      <c r="I91" s="3"/>
      <c r="J91" s="3"/>
      <c r="K91" s="3"/>
      <c r="L91" s="3"/>
      <c r="M91" s="3"/>
      <c r="N91" s="3"/>
      <c r="O91" s="3"/>
      <c r="P91" s="3"/>
      <c r="Q91" s="9"/>
    </row>
    <row r="92" spans="1:17" ht="16.8" customHeight="1" x14ac:dyDescent="0.25">
      <c r="A92" s="13"/>
      <c r="G92" s="3"/>
      <c r="H92" s="3"/>
      <c r="I92" s="3"/>
    </row>
    <row r="93" spans="1:17" ht="16.8" customHeight="1" x14ac:dyDescent="0.25">
      <c r="C93" s="86"/>
      <c r="D93" s="86"/>
      <c r="E93" s="86"/>
      <c r="F93" s="86"/>
      <c r="G93" s="86"/>
      <c r="H93" s="3"/>
      <c r="I93" s="3"/>
      <c r="N93" s="31"/>
      <c r="O93" s="31"/>
      <c r="P93" s="31"/>
    </row>
    <row r="94" spans="1:17" ht="16.8" customHeight="1" x14ac:dyDescent="0.25">
      <c r="G94" s="3"/>
      <c r="H94" s="3"/>
      <c r="I94" s="3"/>
      <c r="N94" s="31"/>
      <c r="O94" s="31"/>
      <c r="P94" s="31"/>
    </row>
    <row r="95" spans="1:17" ht="16.8" customHeight="1" x14ac:dyDescent="0.25">
      <c r="G95" s="3"/>
      <c r="H95" s="3"/>
      <c r="I95" s="3"/>
      <c r="N95" s="31"/>
      <c r="O95" s="31"/>
      <c r="P95" s="31"/>
    </row>
    <row r="96" spans="1:17" ht="16.8" customHeight="1" x14ac:dyDescent="0.25">
      <c r="G96" s="3"/>
      <c r="H96" s="3"/>
      <c r="I96" s="3"/>
      <c r="N96" s="31"/>
      <c r="O96" s="31"/>
      <c r="P96" s="31"/>
    </row>
    <row r="97" spans="14:16" ht="16.8" customHeight="1" x14ac:dyDescent="0.25">
      <c r="N97" s="31"/>
      <c r="O97" s="31"/>
      <c r="P97" s="31"/>
    </row>
    <row r="98" spans="14:16" ht="16.8" customHeight="1" x14ac:dyDescent="0.25">
      <c r="N98" s="31"/>
      <c r="O98" s="31"/>
      <c r="P98" s="31"/>
    </row>
    <row r="99" spans="14:16" ht="16.8" customHeight="1" x14ac:dyDescent="0.25">
      <c r="N99" s="31"/>
      <c r="O99" s="31"/>
      <c r="P99" s="31"/>
    </row>
    <row r="100" spans="14:16" ht="16.8" customHeight="1" x14ac:dyDescent="0.25">
      <c r="N100" s="31"/>
      <c r="O100" s="31"/>
      <c r="P100" s="31"/>
    </row>
    <row r="101" spans="14:16" ht="16.8" customHeight="1" x14ac:dyDescent="0.25">
      <c r="N101" s="31"/>
      <c r="O101" s="31"/>
      <c r="P101" s="31"/>
    </row>
    <row r="102" spans="14:16" ht="16.8" customHeight="1" x14ac:dyDescent="0.25">
      <c r="N102" s="31"/>
      <c r="O102" s="31"/>
      <c r="P102" s="31"/>
    </row>
    <row r="103" spans="14:16" ht="16.8" customHeight="1" x14ac:dyDescent="0.25">
      <c r="N103" s="31"/>
      <c r="O103" s="31"/>
      <c r="P103" s="31"/>
    </row>
    <row r="104" spans="14:16" ht="16.8" customHeight="1" x14ac:dyDescent="0.25">
      <c r="N104" s="31"/>
      <c r="O104" s="31"/>
      <c r="P104" s="31"/>
    </row>
  </sheetData>
  <printOptions horizontalCentered="1" headings="1" gridLines="1"/>
  <pageMargins left="0.23622047244094491" right="0.23622047244094491" top="0.74803149606299213" bottom="0.74803149606299213" header="0.31496062992125984" footer="0.31496062992125984"/>
  <pageSetup paperSize="8" scale="66" fitToWidth="2" orientation="portrait" r:id="rId1"/>
  <headerFooter alignWithMargins="0"/>
  <colBreaks count="2" manualBreakCount="2">
    <brk id="9" max="88" man="1"/>
    <brk id="16" max="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Indicators Time Series</vt:lpstr>
      <vt:lpstr>Definitions</vt:lpstr>
      <vt:lpstr>2015</vt:lpstr>
      <vt:lpstr>2014</vt:lpstr>
      <vt:lpstr>2013</vt:lpstr>
      <vt:lpstr>2012</vt:lpstr>
      <vt:lpstr>2011</vt:lpstr>
      <vt:lpstr>2010</vt:lpstr>
      <vt:lpstr>2009</vt:lpstr>
      <vt:lpstr>2008</vt:lpstr>
      <vt:lpstr>2007</vt:lpstr>
      <vt:lpstr>2006</vt:lpstr>
      <vt:lpstr>2005</vt:lpstr>
      <vt:lpstr>'2005'!Print_Area</vt:lpstr>
      <vt:lpstr>'2006'!Print_Area</vt:lpstr>
      <vt:lpstr>'2007'!Print_Area</vt:lpstr>
      <vt:lpstr>'2008'!Print_Area</vt:lpstr>
      <vt:lpstr>'2009'!Print_Area</vt:lpstr>
      <vt:lpstr>'2014'!Print_Area</vt:lpstr>
      <vt:lpstr>Definitions!Print_Area</vt:lpstr>
      <vt:lpstr>'Indicators Time Series'!Print_Area</vt:lpstr>
      <vt:lpstr>'2005'!Print_Titles</vt:lpstr>
      <vt:lpstr>'2006'!Print_Titles</vt:lpstr>
      <vt:lpstr>'2007'!Print_Titles</vt:lpstr>
      <vt:lpstr>'2008'!Print_Titles</vt:lpstr>
      <vt:lpstr>'2009'!Print_Titles</vt:lpstr>
      <vt:lpstr>Definitions!Print_Titles</vt:lpstr>
    </vt:vector>
  </TitlesOfParts>
  <Company>Department Of Infrastructure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Charlton</dc:creator>
  <dc:description>This is the data file for 2005/2006 (latest). This is the file JJ wants data from Tab C1 put and sent to her.</dc:description>
  <cp:lastModifiedBy>Susan Fansler</cp:lastModifiedBy>
  <cp:lastPrinted>2016-05-11T01:22:23Z</cp:lastPrinted>
  <dcterms:created xsi:type="dcterms:W3CDTF">2004-11-25T23:35:53Z</dcterms:created>
  <dcterms:modified xsi:type="dcterms:W3CDTF">2016-05-11T04:01:38Z</dcterms:modified>
</cp:coreProperties>
</file>