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vicgov-my.sharepoint.com/personal/daniel_oshea_dgs_vic_gov_au/Documents/Model Budget/Model Budget 2026-27/2026-27 Model Budget documents/FINAL/"/>
    </mc:Choice>
  </mc:AlternateContent>
  <xr:revisionPtr revIDLastSave="0" documentId="8_{61515097-4839-4888-B2B6-BD24A22F2329}" xr6:coauthVersionLast="47" xr6:coauthVersionMax="47" xr10:uidLastSave="{00000000-0000-0000-0000-000000000000}"/>
  <bookViews>
    <workbookView xWindow="-28920" yWindow="-120" windowWidth="29040" windowHeight="15840" tabRatio="965" xr2:uid="{00000000-000D-0000-FFFF-FFFF00000000}"/>
  </bookViews>
  <sheets>
    <sheet name="Title" sheetId="42" r:id="rId1"/>
    <sheet name="Contents" sheetId="2" r:id="rId2"/>
    <sheet name=" Mayor&amp;CEO" sheetId="30" r:id="rId3"/>
    <sheet name="CFO or Executive Summary" sheetId="38" r:id="rId4"/>
    <sheet name="Budget Influences" sheetId="39" r:id="rId5"/>
    <sheet name="Economic Assumptions" sheetId="40" r:id="rId6"/>
    <sheet name="1" sheetId="7" r:id="rId7"/>
    <sheet name="2" sheetId="47" r:id="rId8"/>
    <sheet name="3" sheetId="20" r:id="rId9"/>
    <sheet name="3.1" sheetId="36" r:id="rId10"/>
    <sheet name="3.1 (optional)" sheetId="44" r:id="rId11"/>
    <sheet name="4.1.2.3.4" sheetId="21" r:id="rId12"/>
    <sheet name="4.1.2.3.4 (optional)" sheetId="41" r:id="rId13"/>
    <sheet name="4.5" sheetId="34" r:id="rId14"/>
    <sheet name="4.6" sheetId="37" r:id="rId15"/>
    <sheet name="4.7 (if applicable)" sheetId="43" r:id="rId16"/>
    <sheet name="5" sheetId="48" r:id="rId17"/>
    <sheet name="6" sheetId="35" r:id="rId18"/>
    <sheet name="7 (10 yr FS option)" sheetId="45" r:id="rId19"/>
    <sheet name="Changes" sheetId="46" r:id="rId20"/>
  </sheets>
  <externalReferences>
    <externalReference r:id="rId21"/>
  </externalReferences>
  <definedNames>
    <definedName name="_Hlk158451477" localSheetId="8">'3'!#REF!</definedName>
    <definedName name="_Hlk158451477" localSheetId="16">'5'!#REF!</definedName>
    <definedName name="_Hlk158451477" localSheetId="18">'7 (10 yr FS option)'!#REF!</definedName>
    <definedName name="_Hlk158451477" localSheetId="5">'Economic Assumptions'!#REF!</definedName>
    <definedName name="AAAA" hidden="1">{#N/A,#N/A,TRUE,"CTSUM";#N/A,#N/A,TRUE,"CTNEW B";#N/A,#N/A,TRUE,"CTOLD A";#N/A,#N/A,TRUE,"CTMAPS C";#N/A,#N/A,TRUE,"CTPVF";#N/A,#N/A,TRUE,"CTPOT D"}</definedName>
    <definedName name="Bridge">#REF!</definedName>
    <definedName name="BUDGETCURRENCYCODE1">[1]CRITERIA1!$B$16</definedName>
    <definedName name="BUDGETNAME1">[1]CRITERIA1!$B$13</definedName>
    <definedName name="BUDGETORG1">[1]CRITERIA1!$B$14</definedName>
    <definedName name="cashflow" hidden="1">{#N/A,#N/A,TRUE,"CTSUM";#N/A,#N/A,TRUE,"CTNEW B";#N/A,#N/A,TRUE,"CTOLD A";#N/A,#N/A,TRUE,"CTMAPS C";#N/A,#N/A,TRUE,"CTPVF";#N/A,#N/A,TRUE,"CTPOT D"}</definedName>
    <definedName name="Cashflow_report">#REF!</definedName>
    <definedName name="CASHFLOW02" hidden="1">{#N/A,#N/A,TRUE,"CTSUM";#N/A,#N/A,TRUE,"CTNEW B";#N/A,#N/A,TRUE,"CTOLD A";#N/A,#N/A,TRUE,"CTMAPS C";#N/A,#N/A,TRUE,"CTPVF";#N/A,#N/A,TRUE,"CTPOT D"}</definedName>
    <definedName name="cashflow02old" hidden="1">{#N/A,#N/A,TRUE,"CTSUM";#N/A,#N/A,TRUE,"CTNEW B";#N/A,#N/A,TRUE,"CTOLD A";#N/A,#N/A,TRUE,"CTMAPS C";#N/A,#N/A,TRUE,"CTPVF";#N/A,#N/A,TRUE,"CTPOT D"}</definedName>
    <definedName name="cashflow2002" hidden="1">{#N/A,#N/A,TRUE,"CTSUM";#N/A,#N/A,TRUE,"CTNEW B";#N/A,#N/A,TRUE,"CTOLD A";#N/A,#N/A,TRUE,"CTMAPS C";#N/A,#N/A,TRUE,"CTPVF";#N/A,#N/A,TRUE,"CTPOT D"}</definedName>
    <definedName name="cashflow88" hidden="1">{#N/A,#N/A,TRUE,"CTSUM";#N/A,#N/A,TRUE,"CTNEW B";#N/A,#N/A,TRUE,"CTOLD A";#N/A,#N/A,TRUE,"CTMAPS C";#N/A,#N/A,TRUE,"CTPVF";#N/A,#N/A,TRUE,"CTPOT D"}</definedName>
    <definedName name="cashflow88old" hidden="1">{#N/A,#N/A,TRUE,"CTSUM";#N/A,#N/A,TRUE,"CTNEW B";#N/A,#N/A,TRUE,"CTOLD A";#N/A,#N/A,TRUE,"CTMAPS C";#N/A,#N/A,TRUE,"CTPVF";#N/A,#N/A,TRUE,"CTPOT D"}</definedName>
    <definedName name="cashsflow88old" hidden="1">{#N/A,#N/A,TRUE,"CTSUM";#N/A,#N/A,TRUE,"CTNEW B";#N/A,#N/A,TRUE,"CTOLD A";#N/A,#N/A,TRUE,"CTMAPS C";#N/A,#N/A,TRUE,"CTPVF";#N/A,#N/A,TRUE,"CTPOT D"}</definedName>
    <definedName name="cf" hidden="1">{#N/A,#N/A,TRUE,"CTSUM";#N/A,#N/A,TRUE,"CTNEW B";#N/A,#N/A,TRUE,"CTOLD A";#N/A,#N/A,TRUE,"CTMAPS C";#N/A,#N/A,TRUE,"CTPVF";#N/A,#N/A,TRUE,"CTPOT D"}</definedName>
    <definedName name="CIQWBGuid" hidden="1">"f3f64ea6-fd87-4dd9-8536-484f1cd4c32e"</definedName>
    <definedName name="_xlnm.Database">#REF!</definedName>
    <definedName name="DBNAME1">[1]CRITERIA1!$B$39</definedName>
    <definedName name="Existimg_Path">#REF!</definedName>
    <definedName name="Existing_Path">#REF!</definedName>
    <definedName name="f">#REF!</definedName>
    <definedName name="Inv">#REF!</definedName>
    <definedName name="level4">#REF!</definedName>
    <definedName name="Level4_v3">#REF!</definedName>
    <definedName name="Level4a">#REF!</definedName>
    <definedName name="level4b">#REF!</definedName>
    <definedName name="myBookmark" localSheetId="0">Title!$A$11</definedName>
    <definedName name="ok" hidden="1">{#N/A,#N/A,TRUE,"CTSUM";#N/A,#N/A,TRUE,"CTNEW B";#N/A,#N/A,TRUE,"CTOLD A";#N/A,#N/A,TRUE,"CTMAPS C";#N/A,#N/A,TRUE,"CTPVF";#N/A,#N/A,TRUE,"CTPOT D"}</definedName>
    <definedName name="OLE_LINK4" localSheetId="11">'4.1.2.3.4'!#REF!</definedName>
    <definedName name="OLE_LINK4" localSheetId="12">'4.1.2.3.4 (optional)'!#REF!</definedName>
    <definedName name="OLE_LINK5" localSheetId="7">'2'!#REF!</definedName>
    <definedName name="Print">#REF!</definedName>
    <definedName name="_xlnm.Print_Area" localSheetId="2">' Mayor&amp;CEO'!$B$1:$C$47</definedName>
    <definedName name="_xlnm.Print_Area" localSheetId="6">'1'!$B$1:$E$32</definedName>
    <definedName name="_xlnm.Print_Area" localSheetId="7">'2'!$B$1:$H$114</definedName>
    <definedName name="_xlnm.Print_Area" localSheetId="8">'3'!$B$1:$J$316</definedName>
    <definedName name="_xlnm.Print_Area" localSheetId="9">'3.1'!$B$1:$H$124</definedName>
    <definedName name="_xlnm.Print_Area" localSheetId="10">'3.1 (optional)'!$B$1:$H$162</definedName>
    <definedName name="_xlnm.Print_Area" localSheetId="11">'4.1.2.3.4'!$B$1:$J$447</definedName>
    <definedName name="_xlnm.Print_Area" localSheetId="12">'4.1.2.3.4 (optional)'!$B$1:$M$447</definedName>
    <definedName name="_xlnm.Print_Area" localSheetId="13">'4.5'!$B$1:$O$156</definedName>
    <definedName name="_xlnm.Print_Area" localSheetId="15">'4.7 (if applicable)'!$B$1:$J$34</definedName>
    <definedName name="_xlnm.Print_Area" localSheetId="16">'5'!$B$1:$O$172</definedName>
    <definedName name="_xlnm.Print_Area" localSheetId="17">'6'!$B$1:$K$88</definedName>
    <definedName name="_xlnm.Print_Area" localSheetId="18">'7 (10 yr FS option)'!$A$1:$P$406</definedName>
    <definedName name="_xlnm.Print_Area" localSheetId="4">'Budget Influences'!$B$1:$C$47</definedName>
    <definedName name="_xlnm.Print_Area" localSheetId="3">'CFO or Executive Summary'!$B$1:$C$47</definedName>
    <definedName name="_xlnm.Print_Area" localSheetId="19">Changes!$A$1:$D$31</definedName>
    <definedName name="_xlnm.Print_Area" localSheetId="1">Contents!$A$1:$B$43</definedName>
    <definedName name="_xlnm.Print_Area" localSheetId="5">'Economic Assumptions'!$A$1:$M$42</definedName>
    <definedName name="_xlnm.Print_Area" localSheetId="0">Title!$A$1:$C$57</definedName>
    <definedName name="_xlnm.Print_Area">#REF!</definedName>
    <definedName name="PRINT_AREA_MI">#REF!</definedName>
    <definedName name="Print_Area1">#REF!</definedName>
    <definedName name="Print1">#REF!</definedName>
    <definedName name="Protect14">#REF!</definedName>
    <definedName name="q">#REF!</definedName>
    <definedName name="SETOFBOOKSNAME1">[1]CRITERIA1!$B$2</definedName>
    <definedName name="test">#REF!</definedName>
    <definedName name="wrn.CTALL." hidden="1">{#N/A,#N/A,TRUE,"CTSUM";#N/A,#N/A,TRUE,"CTNEW B";#N/A,#N/A,TRUE,"CTOLD A";#N/A,#N/A,TRUE,"CTMAPS C";#N/A,#N/A,TRUE,"CTPVF";#N/A,#N/A,TRUE,"CTPOT 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4" l="1"/>
  <c r="H14" i="34"/>
  <c r="H15" i="34"/>
  <c r="H12" i="34"/>
  <c r="K325" i="41"/>
  <c r="L325" i="41"/>
  <c r="J325" i="41"/>
  <c r="I322" i="41"/>
  <c r="I323" i="41"/>
  <c r="I324" i="41"/>
  <c r="I325" i="41"/>
  <c r="I321" i="41"/>
  <c r="I311" i="41"/>
  <c r="I312" i="41"/>
  <c r="I310" i="41"/>
  <c r="K292" i="41"/>
  <c r="L292" i="41"/>
  <c r="J292" i="41"/>
  <c r="I302" i="41"/>
  <c r="I303" i="41"/>
  <c r="I301" i="41"/>
  <c r="I289" i="41"/>
  <c r="I290" i="41"/>
  <c r="I291" i="41"/>
  <c r="I292" i="41"/>
  <c r="I288" i="41"/>
  <c r="K279" i="41"/>
  <c r="L279" i="41"/>
  <c r="J279" i="41"/>
  <c r="I276" i="41"/>
  <c r="I277" i="41"/>
  <c r="I278" i="41"/>
  <c r="I279" i="41"/>
  <c r="I275" i="41"/>
  <c r="K266" i="41"/>
  <c r="L266" i="41"/>
  <c r="J266" i="41"/>
  <c r="I263" i="41"/>
  <c r="I264" i="41"/>
  <c r="I265" i="41"/>
  <c r="I266" i="41"/>
  <c r="I262" i="41"/>
  <c r="K252" i="41"/>
  <c r="L252" i="41"/>
  <c r="J252" i="41"/>
  <c r="I249" i="41"/>
  <c r="I250" i="41"/>
  <c r="I251" i="41"/>
  <c r="I252" i="41"/>
  <c r="I248" i="41"/>
  <c r="I237" i="41"/>
  <c r="I238" i="41"/>
  <c r="I236" i="41"/>
  <c r="I219" i="41"/>
  <c r="I220" i="41"/>
  <c r="I221" i="41"/>
  <c r="I222" i="41"/>
  <c r="I223" i="41"/>
  <c r="I224" i="41"/>
  <c r="I225" i="41"/>
  <c r="I226" i="41"/>
  <c r="I227" i="41"/>
  <c r="I218" i="41"/>
  <c r="I213" i="41"/>
  <c r="I214" i="41"/>
  <c r="I215" i="41"/>
  <c r="I216" i="41"/>
  <c r="I212" i="41"/>
  <c r="I203" i="41"/>
  <c r="I204" i="41"/>
  <c r="I205" i="41"/>
  <c r="I206" i="41"/>
  <c r="I207" i="41"/>
  <c r="I208" i="41"/>
  <c r="I202" i="41"/>
  <c r="I188" i="41"/>
  <c r="I189" i="41"/>
  <c r="I190" i="41"/>
  <c r="I191" i="41"/>
  <c r="I192" i="41"/>
  <c r="I193" i="41"/>
  <c r="I194" i="41"/>
  <c r="I195" i="41"/>
  <c r="I196" i="41"/>
  <c r="I197" i="41"/>
  <c r="I198" i="41"/>
  <c r="I199" i="41"/>
  <c r="I200" i="41"/>
  <c r="I187" i="41"/>
  <c r="I183" i="41"/>
  <c r="I184" i="41"/>
  <c r="I182" i="41"/>
  <c r="I155" i="41"/>
  <c r="I156" i="41"/>
  <c r="I157" i="41"/>
  <c r="I158" i="41"/>
  <c r="I154" i="41"/>
  <c r="I142" i="41"/>
  <c r="I143" i="41"/>
  <c r="I144" i="41"/>
  <c r="I145" i="41"/>
  <c r="I141" i="41"/>
  <c r="G117" i="41"/>
  <c r="H117" i="41"/>
  <c r="I117" i="41"/>
  <c r="J117" i="41"/>
  <c r="F117" i="41"/>
  <c r="H104" i="41"/>
  <c r="H105" i="41"/>
  <c r="H106" i="41"/>
  <c r="H107" i="41"/>
  <c r="H108" i="41"/>
  <c r="H103" i="41"/>
  <c r="H96" i="41"/>
  <c r="H97" i="41"/>
  <c r="H95" i="41"/>
  <c r="H88" i="41"/>
  <c r="H89" i="41"/>
  <c r="H87" i="41"/>
  <c r="H78" i="41"/>
  <c r="H72" i="41"/>
  <c r="H63" i="41"/>
  <c r="H64" i="41"/>
  <c r="H65" i="41"/>
  <c r="H62" i="41"/>
  <c r="H50" i="41"/>
  <c r="H51" i="41"/>
  <c r="H52" i="41"/>
  <c r="H49" i="41"/>
  <c r="H41" i="41"/>
  <c r="H42" i="41"/>
  <c r="H43" i="41"/>
  <c r="H40" i="41"/>
  <c r="G31" i="41"/>
  <c r="G32" i="41"/>
  <c r="G30" i="41"/>
  <c r="I17" i="41"/>
  <c r="I18" i="41"/>
  <c r="I19" i="41"/>
  <c r="I20" i="41"/>
  <c r="I21" i="41"/>
  <c r="I22" i="41"/>
  <c r="I23" i="41"/>
  <c r="I16" i="41"/>
  <c r="H322" i="21"/>
  <c r="H323" i="21"/>
  <c r="H324" i="21"/>
  <c r="H325" i="21"/>
  <c r="H321" i="21"/>
  <c r="H311" i="21"/>
  <c r="H312" i="21"/>
  <c r="H310" i="21"/>
  <c r="H302" i="21"/>
  <c r="H303" i="21"/>
  <c r="H301" i="21"/>
  <c r="H289" i="21"/>
  <c r="H290" i="21"/>
  <c r="H291" i="21"/>
  <c r="H292" i="21"/>
  <c r="H288" i="21"/>
  <c r="H276" i="21"/>
  <c r="H277" i="21"/>
  <c r="H278" i="21"/>
  <c r="H279" i="21"/>
  <c r="H275" i="21"/>
  <c r="H263" i="21"/>
  <c r="H264" i="21"/>
  <c r="H265" i="21"/>
  <c r="H266" i="21"/>
  <c r="H262" i="21"/>
  <c r="H249" i="21"/>
  <c r="H250" i="21"/>
  <c r="H251" i="21"/>
  <c r="H252" i="21"/>
  <c r="H248" i="21"/>
  <c r="H237" i="21"/>
  <c r="H238" i="21"/>
  <c r="H236" i="21"/>
  <c r="H219" i="21"/>
  <c r="H220" i="21"/>
  <c r="H221" i="21"/>
  <c r="H222" i="21"/>
  <c r="H223" i="21"/>
  <c r="H224" i="21"/>
  <c r="H225" i="21"/>
  <c r="H226" i="21"/>
  <c r="H227" i="21"/>
  <c r="H218" i="21"/>
  <c r="H213" i="21"/>
  <c r="H214" i="21"/>
  <c r="H215" i="21"/>
  <c r="H216" i="21"/>
  <c r="H212" i="21"/>
  <c r="H203" i="21"/>
  <c r="H204" i="21"/>
  <c r="H205" i="21"/>
  <c r="H206" i="21"/>
  <c r="H207" i="21"/>
  <c r="H208" i="21"/>
  <c r="H202" i="21"/>
  <c r="H188" i="21"/>
  <c r="H189" i="21"/>
  <c r="H190" i="21"/>
  <c r="H191" i="21"/>
  <c r="H192" i="21"/>
  <c r="H193" i="21"/>
  <c r="H194" i="21"/>
  <c r="H195" i="21"/>
  <c r="H196" i="21"/>
  <c r="H197" i="21"/>
  <c r="H198" i="21"/>
  <c r="H199" i="21"/>
  <c r="H200" i="21"/>
  <c r="H187" i="21"/>
  <c r="H183" i="21"/>
  <c r="H184" i="21"/>
  <c r="H182" i="21"/>
  <c r="H155" i="21"/>
  <c r="H156" i="21"/>
  <c r="H157" i="21"/>
  <c r="H158" i="21"/>
  <c r="H154" i="21"/>
  <c r="H142" i="21"/>
  <c r="H143" i="21"/>
  <c r="H144" i="21"/>
  <c r="H145" i="21"/>
  <c r="H141" i="21"/>
  <c r="G116" i="21"/>
  <c r="F116" i="21"/>
  <c r="H103" i="21"/>
  <c r="H104" i="21"/>
  <c r="H105" i="21"/>
  <c r="H106" i="21"/>
  <c r="H107" i="21"/>
  <c r="H102" i="21"/>
  <c r="H96" i="21"/>
  <c r="H95" i="21"/>
  <c r="H94" i="21"/>
  <c r="H88" i="21"/>
  <c r="H87" i="21"/>
  <c r="H86" i="21"/>
  <c r="H78" i="21"/>
  <c r="H72" i="21"/>
  <c r="H65" i="21"/>
  <c r="H63" i="21"/>
  <c r="H64" i="21"/>
  <c r="H62" i="21"/>
  <c r="H52" i="21"/>
  <c r="H50" i="21"/>
  <c r="H51" i="21"/>
  <c r="H49" i="21"/>
  <c r="H43" i="21"/>
  <c r="H41" i="21"/>
  <c r="H42" i="21"/>
  <c r="H40" i="21"/>
  <c r="G31" i="21"/>
  <c r="G32" i="21"/>
  <c r="G30" i="21"/>
  <c r="H17" i="21"/>
  <c r="H18" i="21"/>
  <c r="H19" i="21"/>
  <c r="H20" i="21"/>
  <c r="H21" i="21"/>
  <c r="H22" i="21"/>
  <c r="C3" i="20"/>
  <c r="L8" i="48"/>
  <c r="K8" i="48"/>
  <c r="J8" i="48"/>
  <c r="I8" i="48"/>
  <c r="H8" i="48"/>
  <c r="G8" i="48"/>
  <c r="G87" i="21"/>
  <c r="F99" i="45"/>
  <c r="F78" i="45"/>
  <c r="F48" i="45"/>
  <c r="F57" i="45"/>
  <c r="F103" i="20"/>
  <c r="F82" i="20"/>
  <c r="H23" i="41"/>
  <c r="G23" i="41"/>
  <c r="F23" i="41"/>
  <c r="E23" i="41"/>
  <c r="E23" i="21"/>
  <c r="F23" i="21"/>
  <c r="H205" i="45" l="1"/>
  <c r="G205" i="45"/>
  <c r="F205" i="45"/>
  <c r="E205" i="45"/>
  <c r="O78" i="45"/>
  <c r="N78" i="45"/>
  <c r="M78" i="45"/>
  <c r="L78" i="45"/>
  <c r="K78" i="45"/>
  <c r="J78" i="45"/>
  <c r="I78" i="45"/>
  <c r="H78" i="45"/>
  <c r="G78" i="45"/>
  <c r="E78" i="45"/>
  <c r="I103" i="20"/>
  <c r="H103" i="20"/>
  <c r="G103" i="20"/>
  <c r="E103" i="20"/>
  <c r="I82" i="20"/>
  <c r="H82" i="20"/>
  <c r="G82" i="20"/>
  <c r="E82" i="20"/>
  <c r="C199" i="45"/>
  <c r="C191" i="45"/>
  <c r="C183" i="45"/>
  <c r="C175" i="45"/>
  <c r="C167" i="45"/>
  <c r="C159" i="45"/>
  <c r="C151" i="45"/>
  <c r="C143" i="45"/>
  <c r="C135" i="45"/>
  <c r="C127" i="45"/>
  <c r="C119" i="45"/>
  <c r="F113" i="34"/>
  <c r="G113" i="34"/>
  <c r="H113" i="34"/>
  <c r="I113" i="34"/>
  <c r="J113" i="34"/>
  <c r="K113" i="34"/>
  <c r="L113" i="34"/>
  <c r="M113" i="34"/>
  <c r="F50" i="34"/>
  <c r="G50" i="34"/>
  <c r="H50" i="34"/>
  <c r="I50" i="34"/>
  <c r="J50" i="34"/>
  <c r="K50" i="34"/>
  <c r="L50" i="34"/>
  <c r="M50" i="34"/>
  <c r="E50" i="34"/>
  <c r="F63" i="34"/>
  <c r="G63" i="34"/>
  <c r="H63" i="34"/>
  <c r="I63" i="34"/>
  <c r="J63" i="34"/>
  <c r="K63" i="34"/>
  <c r="L63" i="34"/>
  <c r="M63" i="34"/>
  <c r="E63" i="34"/>
  <c r="F138" i="20"/>
  <c r="G130" i="20"/>
  <c r="H130" i="20"/>
  <c r="I130" i="20"/>
  <c r="F130" i="20"/>
  <c r="E19" i="44"/>
  <c r="E7" i="44"/>
  <c r="F7" i="44"/>
  <c r="G7" i="44"/>
  <c r="H7" i="44"/>
  <c r="E13" i="44"/>
  <c r="F13" i="44"/>
  <c r="G13" i="44"/>
  <c r="H13" i="44"/>
  <c r="M23" i="41"/>
  <c r="L23" i="41"/>
  <c r="K23" i="41"/>
  <c r="J23" i="41"/>
  <c r="H17" i="41"/>
  <c r="H16" i="41"/>
  <c r="G17" i="21"/>
  <c r="G16" i="21"/>
  <c r="H16" i="21" s="1"/>
  <c r="C2" i="44" l="1"/>
  <c r="F102" i="47"/>
  <c r="H92" i="47"/>
  <c r="G92" i="47"/>
  <c r="F91" i="47"/>
  <c r="F90" i="47"/>
  <c r="F89" i="47"/>
  <c r="H50" i="47"/>
  <c r="G50" i="47"/>
  <c r="F50" i="47"/>
  <c r="H46" i="47"/>
  <c r="G46" i="47"/>
  <c r="F46" i="47"/>
  <c r="H19" i="47"/>
  <c r="G19" i="47"/>
  <c r="F19" i="47"/>
  <c r="H16" i="47"/>
  <c r="G16" i="47"/>
  <c r="F16" i="47"/>
  <c r="AL82" i="42"/>
  <c r="AL69" i="42"/>
  <c r="I404" i="45"/>
  <c r="H404" i="45"/>
  <c r="G404" i="45"/>
  <c r="F404" i="45"/>
  <c r="E404" i="45"/>
  <c r="H387" i="45"/>
  <c r="H390" i="45" s="1"/>
  <c r="G387" i="45"/>
  <c r="G390" i="45" s="1"/>
  <c r="F387" i="45"/>
  <c r="F390" i="45" s="1"/>
  <c r="I386" i="45"/>
  <c r="E386" i="45" s="1"/>
  <c r="I385" i="45"/>
  <c r="E385" i="45" s="1"/>
  <c r="I384" i="45"/>
  <c r="E384" i="45" s="1"/>
  <c r="I383" i="45"/>
  <c r="E383" i="45" s="1"/>
  <c r="I382" i="45"/>
  <c r="E382" i="45" s="1"/>
  <c r="I381" i="45"/>
  <c r="E381" i="45" s="1"/>
  <c r="I380" i="45"/>
  <c r="E380" i="45" s="1"/>
  <c r="O372" i="45"/>
  <c r="N372" i="45"/>
  <c r="M372" i="45"/>
  <c r="L372" i="45"/>
  <c r="K372" i="45"/>
  <c r="J372" i="45"/>
  <c r="I372" i="45"/>
  <c r="H372" i="45"/>
  <c r="G372" i="45"/>
  <c r="F372" i="45"/>
  <c r="E372" i="45"/>
  <c r="O365" i="45"/>
  <c r="N365" i="45"/>
  <c r="M365" i="45"/>
  <c r="L365" i="45"/>
  <c r="K365" i="45"/>
  <c r="J365" i="45"/>
  <c r="I365" i="45"/>
  <c r="H365" i="45"/>
  <c r="G365" i="45"/>
  <c r="F365" i="45"/>
  <c r="E365" i="45"/>
  <c r="O355" i="45"/>
  <c r="N355" i="45"/>
  <c r="M355" i="45"/>
  <c r="L355" i="45"/>
  <c r="K355" i="45"/>
  <c r="J355" i="45"/>
  <c r="I355" i="45"/>
  <c r="H355" i="45"/>
  <c r="G355" i="45"/>
  <c r="F355" i="45"/>
  <c r="E355" i="45"/>
  <c r="O348" i="45"/>
  <c r="N348" i="45"/>
  <c r="M348" i="45"/>
  <c r="L348" i="45"/>
  <c r="K348" i="45"/>
  <c r="J348" i="45"/>
  <c r="I348" i="45"/>
  <c r="H348" i="45"/>
  <c r="G348" i="45"/>
  <c r="F348" i="45"/>
  <c r="E348" i="45"/>
  <c r="O339" i="45"/>
  <c r="N339" i="45"/>
  <c r="M339" i="45"/>
  <c r="L339" i="45"/>
  <c r="K339" i="45"/>
  <c r="J339" i="45"/>
  <c r="I339" i="45"/>
  <c r="H339" i="45"/>
  <c r="G339" i="45"/>
  <c r="F339" i="45"/>
  <c r="E339" i="45"/>
  <c r="O326" i="45"/>
  <c r="N326" i="45"/>
  <c r="M326" i="45"/>
  <c r="L326" i="45"/>
  <c r="K326" i="45"/>
  <c r="J326" i="45"/>
  <c r="I326" i="45"/>
  <c r="H326" i="45"/>
  <c r="G326" i="45"/>
  <c r="F326" i="45"/>
  <c r="E326" i="45"/>
  <c r="O317" i="45"/>
  <c r="N317" i="45"/>
  <c r="M317" i="45"/>
  <c r="L317" i="45"/>
  <c r="K317" i="45"/>
  <c r="J317" i="45"/>
  <c r="I317" i="45"/>
  <c r="H317" i="45"/>
  <c r="G317" i="45"/>
  <c r="F317" i="45"/>
  <c r="E317" i="45"/>
  <c r="O312" i="45"/>
  <c r="N312" i="45"/>
  <c r="M312" i="45"/>
  <c r="L312" i="45"/>
  <c r="K312" i="45"/>
  <c r="J312" i="45"/>
  <c r="I312" i="45"/>
  <c r="I318" i="45" s="1"/>
  <c r="H312" i="45"/>
  <c r="G312" i="45"/>
  <c r="F312" i="45"/>
  <c r="E312" i="45"/>
  <c r="O297" i="45"/>
  <c r="N297" i="45"/>
  <c r="M297" i="45"/>
  <c r="L297" i="45"/>
  <c r="K297" i="45"/>
  <c r="J297" i="45"/>
  <c r="I297" i="45"/>
  <c r="H297" i="45"/>
  <c r="G297" i="45"/>
  <c r="F297" i="45"/>
  <c r="E297" i="45"/>
  <c r="O289" i="45"/>
  <c r="N289" i="45"/>
  <c r="M289" i="45"/>
  <c r="L289" i="45"/>
  <c r="K289" i="45"/>
  <c r="J289" i="45"/>
  <c r="I289" i="45"/>
  <c r="H289" i="45"/>
  <c r="G289" i="45"/>
  <c r="F289" i="45"/>
  <c r="E289" i="45"/>
  <c r="O280" i="45"/>
  <c r="N280" i="45"/>
  <c r="M280" i="45"/>
  <c r="L280" i="45"/>
  <c r="K280" i="45"/>
  <c r="J280" i="45"/>
  <c r="I280" i="45"/>
  <c r="H280" i="45"/>
  <c r="G280" i="45"/>
  <c r="F280" i="45"/>
  <c r="E280" i="45"/>
  <c r="H252" i="45"/>
  <c r="G252" i="45"/>
  <c r="F252" i="45"/>
  <c r="E252" i="45"/>
  <c r="H244" i="45"/>
  <c r="G244" i="45"/>
  <c r="F244" i="45"/>
  <c r="E244" i="45"/>
  <c r="H236" i="45"/>
  <c r="G236" i="45"/>
  <c r="F236" i="45"/>
  <c r="E236" i="45"/>
  <c r="H228" i="45"/>
  <c r="G228" i="45"/>
  <c r="F228" i="45"/>
  <c r="E228" i="45"/>
  <c r="H215" i="45"/>
  <c r="H220" i="45" s="1"/>
  <c r="G215" i="45"/>
  <c r="G220" i="45" s="1"/>
  <c r="F215" i="45"/>
  <c r="F220" i="45" s="1"/>
  <c r="E215" i="45"/>
  <c r="E220" i="45" s="1"/>
  <c r="H197" i="45"/>
  <c r="G197" i="45"/>
  <c r="F197" i="45"/>
  <c r="E197" i="45"/>
  <c r="H189" i="45"/>
  <c r="G189" i="45"/>
  <c r="F189" i="45"/>
  <c r="E189" i="45"/>
  <c r="H181" i="45"/>
  <c r="G181" i="45"/>
  <c r="F181" i="45"/>
  <c r="E181" i="45"/>
  <c r="H173" i="45"/>
  <c r="G173" i="45"/>
  <c r="F173" i="45"/>
  <c r="E173" i="45"/>
  <c r="H165" i="45"/>
  <c r="G165" i="45"/>
  <c r="F165" i="45"/>
  <c r="E165" i="45"/>
  <c r="H157" i="45"/>
  <c r="G157" i="45"/>
  <c r="F157" i="45"/>
  <c r="E157" i="45"/>
  <c r="H149" i="45"/>
  <c r="G149" i="45"/>
  <c r="F149" i="45"/>
  <c r="E149" i="45"/>
  <c r="H141" i="45"/>
  <c r="G141" i="45"/>
  <c r="F141" i="45"/>
  <c r="E141" i="45"/>
  <c r="H133" i="45"/>
  <c r="G133" i="45"/>
  <c r="F133" i="45"/>
  <c r="E133" i="45"/>
  <c r="H125" i="45"/>
  <c r="G125" i="45"/>
  <c r="F125" i="45"/>
  <c r="E125" i="45"/>
  <c r="O112" i="45"/>
  <c r="N112" i="45"/>
  <c r="M112" i="45"/>
  <c r="L112" i="45"/>
  <c r="K112" i="45"/>
  <c r="J112" i="45"/>
  <c r="I112" i="45"/>
  <c r="H112" i="45"/>
  <c r="G112" i="45"/>
  <c r="F112" i="45"/>
  <c r="E112" i="45"/>
  <c r="O105" i="45"/>
  <c r="N105" i="45"/>
  <c r="M105" i="45"/>
  <c r="L105" i="45"/>
  <c r="K105" i="45"/>
  <c r="J105" i="45"/>
  <c r="I105" i="45"/>
  <c r="H105" i="45"/>
  <c r="G105" i="45"/>
  <c r="F105" i="45"/>
  <c r="E105" i="45"/>
  <c r="O99" i="45"/>
  <c r="N99" i="45"/>
  <c r="M99" i="45"/>
  <c r="L99" i="45"/>
  <c r="K99" i="45"/>
  <c r="J99" i="45"/>
  <c r="I99" i="45"/>
  <c r="H99" i="45"/>
  <c r="G99" i="45"/>
  <c r="E99" i="45"/>
  <c r="O88" i="45"/>
  <c r="N88" i="45"/>
  <c r="M88" i="45"/>
  <c r="L88" i="45"/>
  <c r="K88" i="45"/>
  <c r="J88" i="45"/>
  <c r="I88" i="45"/>
  <c r="H88" i="45"/>
  <c r="G88" i="45"/>
  <c r="F88" i="45"/>
  <c r="E88" i="45"/>
  <c r="O57" i="45"/>
  <c r="N57" i="45"/>
  <c r="M57" i="45"/>
  <c r="L57" i="45"/>
  <c r="K57" i="45"/>
  <c r="J57" i="45"/>
  <c r="I57" i="45"/>
  <c r="H57" i="45"/>
  <c r="G57" i="45"/>
  <c r="E57" i="45"/>
  <c r="O48" i="45"/>
  <c r="N48" i="45"/>
  <c r="M48" i="45"/>
  <c r="L48" i="45"/>
  <c r="K48" i="45"/>
  <c r="J48" i="45"/>
  <c r="I48" i="45"/>
  <c r="H48" i="45"/>
  <c r="G48" i="45"/>
  <c r="E48" i="45"/>
  <c r="O36" i="45"/>
  <c r="N36" i="45"/>
  <c r="M36" i="45"/>
  <c r="L36" i="45"/>
  <c r="L50" i="45" s="1"/>
  <c r="K36" i="45"/>
  <c r="J36" i="45"/>
  <c r="I36" i="45"/>
  <c r="H36" i="45"/>
  <c r="G36" i="45"/>
  <c r="F36" i="45"/>
  <c r="E36" i="45"/>
  <c r="F92" i="47" l="1"/>
  <c r="F98" i="47" s="1"/>
  <c r="F103" i="47" s="1"/>
  <c r="J318" i="45"/>
  <c r="G318" i="45"/>
  <c r="O318" i="45"/>
  <c r="E89" i="45"/>
  <c r="M89" i="45"/>
  <c r="L59" i="45"/>
  <c r="G50" i="45"/>
  <c r="G59" i="45" s="1"/>
  <c r="O50" i="45"/>
  <c r="O59" i="45" s="1"/>
  <c r="F318" i="45"/>
  <c r="F341" i="45" s="1"/>
  <c r="N318" i="45"/>
  <c r="L318" i="45"/>
  <c r="L341" i="45" s="1"/>
  <c r="I298" i="45"/>
  <c r="I300" i="45" s="1"/>
  <c r="L106" i="45"/>
  <c r="J341" i="45"/>
  <c r="H50" i="45"/>
  <c r="H59" i="45" s="1"/>
  <c r="J50" i="45"/>
  <c r="J59" i="45" s="1"/>
  <c r="K50" i="45"/>
  <c r="K59" i="45" s="1"/>
  <c r="F89" i="45"/>
  <c r="N89" i="45"/>
  <c r="G341" i="45"/>
  <c r="O341" i="45"/>
  <c r="G89" i="45"/>
  <c r="O89" i="45"/>
  <c r="H318" i="45"/>
  <c r="H341" i="45" s="1"/>
  <c r="L298" i="45"/>
  <c r="L300" i="45" s="1"/>
  <c r="F50" i="45"/>
  <c r="F59" i="45" s="1"/>
  <c r="N50" i="45"/>
  <c r="N59" i="45" s="1"/>
  <c r="K318" i="45"/>
  <c r="K341" i="45" s="1"/>
  <c r="E106" i="45"/>
  <c r="M106" i="45"/>
  <c r="L89" i="45"/>
  <c r="F106" i="45"/>
  <c r="N106" i="45"/>
  <c r="E298" i="45"/>
  <c r="E300" i="45" s="1"/>
  <c r="M298" i="45"/>
  <c r="M300" i="45" s="1"/>
  <c r="I341" i="45"/>
  <c r="F298" i="45"/>
  <c r="F300" i="45" s="1"/>
  <c r="N298" i="45"/>
  <c r="N300" i="45" s="1"/>
  <c r="H89" i="45"/>
  <c r="G106" i="45"/>
  <c r="O106" i="45"/>
  <c r="G298" i="45"/>
  <c r="G300" i="45" s="1"/>
  <c r="O298" i="45"/>
  <c r="O300" i="45" s="1"/>
  <c r="I50" i="45"/>
  <c r="I59" i="45" s="1"/>
  <c r="I89" i="45"/>
  <c r="H106" i="45"/>
  <c r="H298" i="45"/>
  <c r="H300" i="45" s="1"/>
  <c r="E50" i="45"/>
  <c r="E59" i="45" s="1"/>
  <c r="M50" i="45"/>
  <c r="M59" i="45" s="1"/>
  <c r="J89" i="45"/>
  <c r="I106" i="45"/>
  <c r="E318" i="45"/>
  <c r="E341" i="45" s="1"/>
  <c r="M318" i="45"/>
  <c r="M341" i="45" s="1"/>
  <c r="K89" i="45"/>
  <c r="J106" i="45"/>
  <c r="J298" i="45"/>
  <c r="J300" i="45" s="1"/>
  <c r="N341" i="45"/>
  <c r="K106" i="45"/>
  <c r="K298" i="45"/>
  <c r="K300" i="45" s="1"/>
  <c r="I387" i="45"/>
  <c r="I390" i="45" s="1"/>
  <c r="E387" i="45"/>
  <c r="E390" i="45" s="1"/>
  <c r="M107" i="45" l="1"/>
  <c r="E107" i="45"/>
  <c r="L107" i="45"/>
  <c r="N107" i="45"/>
  <c r="F107" i="45"/>
  <c r="G107" i="45"/>
  <c r="O107" i="45"/>
  <c r="J107" i="45"/>
  <c r="K107" i="45"/>
  <c r="H107" i="45"/>
  <c r="I107" i="45"/>
  <c r="B2" i="37" l="1"/>
  <c r="E233" i="41"/>
  <c r="C2" i="36"/>
  <c r="C21" i="20"/>
  <c r="C66" i="20" s="1"/>
  <c r="C120" i="20" s="1"/>
  <c r="C166" i="20" s="1"/>
  <c r="C213" i="20" s="1"/>
  <c r="C268" i="20" s="1"/>
  <c r="C156" i="20"/>
  <c r="C148" i="20"/>
  <c r="C140" i="20"/>
  <c r="C132" i="20"/>
  <c r="C124" i="20"/>
  <c r="AB2" i="42"/>
  <c r="AN2" i="42"/>
  <c r="AO2" i="42"/>
  <c r="AL2" i="42"/>
  <c r="AK2" i="42"/>
  <c r="AJ2" i="42"/>
  <c r="AI2" i="42"/>
  <c r="AH2" i="42"/>
  <c r="AG2" i="42"/>
  <c r="AF2" i="42"/>
  <c r="AE2" i="42"/>
  <c r="AD2" i="42"/>
  <c r="AC2" i="42"/>
  <c r="AA2" i="42"/>
  <c r="AJ81" i="42"/>
  <c r="AI81" i="42"/>
  <c r="AJ80" i="42" s="1"/>
  <c r="AH81" i="42"/>
  <c r="AI80" i="42" s="1"/>
  <c r="AJ79" i="42" s="1"/>
  <c r="AG81" i="42"/>
  <c r="AH80" i="42" s="1"/>
  <c r="AI79" i="42" s="1"/>
  <c r="AJ78" i="42" s="1"/>
  <c r="AL78" i="42" s="1"/>
  <c r="AF81" i="42"/>
  <c r="AG80" i="42" s="1"/>
  <c r="AH79" i="42" s="1"/>
  <c r="AI78" i="42" s="1"/>
  <c r="AJ77" i="42" s="1"/>
  <c r="AL77" i="42" s="1"/>
  <c r="AE81" i="42"/>
  <c r="AF80" i="42" s="1"/>
  <c r="AG79" i="42" s="1"/>
  <c r="AH78" i="42" s="1"/>
  <c r="AI77" i="42" s="1"/>
  <c r="AJ76" i="42" s="1"/>
  <c r="AL76" i="42" s="1"/>
  <c r="AD81" i="42"/>
  <c r="AE80" i="42" s="1"/>
  <c r="AF79" i="42" s="1"/>
  <c r="AG78" i="42" s="1"/>
  <c r="AH77" i="42" s="1"/>
  <c r="AI76" i="42" s="1"/>
  <c r="AJ75" i="42" s="1"/>
  <c r="AL75" i="42" s="1"/>
  <c r="AC81" i="42"/>
  <c r="AD80" i="42" s="1"/>
  <c r="AE79" i="42" s="1"/>
  <c r="AF78" i="42" s="1"/>
  <c r="AG77" i="42" s="1"/>
  <c r="AH76" i="42" s="1"/>
  <c r="AI75" i="42" s="1"/>
  <c r="AJ74" i="42" s="1"/>
  <c r="AL74" i="42" s="1"/>
  <c r="AB81" i="42"/>
  <c r="AC80" i="42" s="1"/>
  <c r="AD79" i="42" s="1"/>
  <c r="AE78" i="42" s="1"/>
  <c r="AF77" i="42" s="1"/>
  <c r="AG76" i="42" s="1"/>
  <c r="AH75" i="42" s="1"/>
  <c r="AI74" i="42" s="1"/>
  <c r="AJ73" i="42" s="1"/>
  <c r="AL73" i="42" s="1"/>
  <c r="AA81" i="42"/>
  <c r="AA80" i="42"/>
  <c r="AA79" i="42"/>
  <c r="M22" i="45" l="1"/>
  <c r="M307" i="45"/>
  <c r="M66" i="45"/>
  <c r="M259" i="45"/>
  <c r="M368" i="45"/>
  <c r="M360" i="45"/>
  <c r="N66" i="45"/>
  <c r="N22" i="45"/>
  <c r="N368" i="45"/>
  <c r="N259" i="45"/>
  <c r="N307" i="45"/>
  <c r="N360" i="45"/>
  <c r="J45" i="48"/>
  <c r="G66" i="45"/>
  <c r="G368" i="45"/>
  <c r="J73" i="48"/>
  <c r="J58" i="48"/>
  <c r="G259" i="45"/>
  <c r="G307" i="45"/>
  <c r="G22" i="45"/>
  <c r="G360" i="45"/>
  <c r="J101" i="48"/>
  <c r="G73" i="48"/>
  <c r="G101" i="48"/>
  <c r="G58" i="48"/>
  <c r="F9" i="35"/>
  <c r="F37" i="35" s="1"/>
  <c r="F71" i="35" s="1"/>
  <c r="H73" i="48"/>
  <c r="E360" i="45"/>
  <c r="E259" i="45"/>
  <c r="E66" i="45"/>
  <c r="E22" i="45"/>
  <c r="E307" i="45"/>
  <c r="E368" i="45"/>
  <c r="H58" i="48"/>
  <c r="H101" i="48"/>
  <c r="G9" i="35"/>
  <c r="G37" i="35" s="1"/>
  <c r="G71" i="35" s="1"/>
  <c r="F368" i="45"/>
  <c r="F307" i="45"/>
  <c r="F360" i="45"/>
  <c r="I73" i="48"/>
  <c r="F259" i="45"/>
  <c r="E396" i="45"/>
  <c r="F66" i="45"/>
  <c r="F22" i="45"/>
  <c r="I58" i="48"/>
  <c r="I101" i="48"/>
  <c r="E378" i="45"/>
  <c r="K45" i="48"/>
  <c r="H66" i="45"/>
  <c r="H259" i="45"/>
  <c r="K58" i="48"/>
  <c r="H22" i="45"/>
  <c r="H368" i="45"/>
  <c r="H307" i="45"/>
  <c r="K73" i="48"/>
  <c r="K101" i="48"/>
  <c r="H360" i="45"/>
  <c r="L45" i="48"/>
  <c r="I360" i="45"/>
  <c r="I66" i="45"/>
  <c r="I368" i="45"/>
  <c r="L58" i="48"/>
  <c r="I307" i="45"/>
  <c r="L101" i="48"/>
  <c r="L73" i="48"/>
  <c r="I259" i="45"/>
  <c r="I22" i="45"/>
  <c r="J22" i="45"/>
  <c r="J360" i="45"/>
  <c r="J66" i="45"/>
  <c r="J307" i="45"/>
  <c r="J368" i="45"/>
  <c r="J259" i="45"/>
  <c r="K66" i="45"/>
  <c r="K22" i="45"/>
  <c r="K360" i="45"/>
  <c r="K368" i="45"/>
  <c r="K259" i="45"/>
  <c r="K307" i="45"/>
  <c r="L307" i="45"/>
  <c r="L22" i="45"/>
  <c r="L368" i="45"/>
  <c r="L259" i="45"/>
  <c r="L66" i="45"/>
  <c r="L360" i="45"/>
  <c r="AL81" i="42"/>
  <c r="F10" i="47"/>
  <c r="F32" i="47"/>
  <c r="F41" i="47"/>
  <c r="F62" i="47" s="1"/>
  <c r="G45" i="48"/>
  <c r="E25" i="20"/>
  <c r="E70" i="20" s="1"/>
  <c r="E170" i="20" s="1"/>
  <c r="E217" i="20" s="1"/>
  <c r="E272" i="20" s="1"/>
  <c r="F13" i="21"/>
  <c r="F28" i="21" s="1"/>
  <c r="F38" i="21" s="1"/>
  <c r="F47" i="21" s="1"/>
  <c r="F60" i="21" s="1"/>
  <c r="F70" i="21" s="1"/>
  <c r="F76" i="21" s="1"/>
  <c r="F84" i="21" s="1"/>
  <c r="F92" i="21" s="1"/>
  <c r="F100" i="21" s="1"/>
  <c r="G113" i="21" s="1"/>
  <c r="F139" i="21" s="1"/>
  <c r="F152" i="21" s="1"/>
  <c r="F178" i="21" s="1"/>
  <c r="F234" i="21" s="1"/>
  <c r="F246" i="21" s="1"/>
  <c r="F260" i="21" s="1"/>
  <c r="F273" i="21" s="1"/>
  <c r="F286" i="21" s="1"/>
  <c r="F299" i="21" s="1"/>
  <c r="F308" i="21" s="1"/>
  <c r="F319" i="21" s="1"/>
  <c r="G13" i="41"/>
  <c r="E47" i="41"/>
  <c r="E85" i="41"/>
  <c r="J114" i="41"/>
  <c r="K139" i="41"/>
  <c r="K152" i="41" s="1"/>
  <c r="K234" i="41" s="1"/>
  <c r="K246" i="41" s="1"/>
  <c r="K260" i="41" s="1"/>
  <c r="K273" i="41" s="1"/>
  <c r="K286" i="41" s="1"/>
  <c r="K299" i="41" s="1"/>
  <c r="K308" i="41" s="1"/>
  <c r="K319" i="41" s="1"/>
  <c r="I345" i="41" s="1"/>
  <c r="I358" i="41" s="1"/>
  <c r="B43" i="37"/>
  <c r="AB80" i="42"/>
  <c r="AC79" i="42" s="1"/>
  <c r="AD78" i="42" s="1"/>
  <c r="AE77" i="42" s="1"/>
  <c r="AF76" i="42" s="1"/>
  <c r="AG75" i="42" s="1"/>
  <c r="AH74" i="42" s="1"/>
  <c r="AI73" i="42" s="1"/>
  <c r="AJ72" i="42" s="1"/>
  <c r="AL72" i="42" s="1"/>
  <c r="F4" i="40"/>
  <c r="I25" i="20"/>
  <c r="I70" i="20" s="1"/>
  <c r="I170" i="20" s="1"/>
  <c r="I217" i="20" s="1"/>
  <c r="I272" i="20" s="1"/>
  <c r="E345" i="21"/>
  <c r="E358" i="21" s="1"/>
  <c r="J14" i="41"/>
  <c r="F47" i="41"/>
  <c r="F85" i="41"/>
  <c r="I114" i="41"/>
  <c r="B82" i="37"/>
  <c r="K4" i="40"/>
  <c r="H25" i="20"/>
  <c r="H70" i="20" s="1"/>
  <c r="H170" i="20" s="1"/>
  <c r="H217" i="20" s="1"/>
  <c r="H272" i="20" s="1"/>
  <c r="E4" i="36"/>
  <c r="E64" i="36" s="1"/>
  <c r="I345" i="21"/>
  <c r="L14" i="41"/>
  <c r="E60" i="41"/>
  <c r="E93" i="41"/>
  <c r="H114" i="41"/>
  <c r="E10" i="34"/>
  <c r="G10" i="47"/>
  <c r="G41" i="47"/>
  <c r="G62" i="47" s="1"/>
  <c r="G32" i="47"/>
  <c r="H45" i="48"/>
  <c r="J4" i="40"/>
  <c r="G25" i="20"/>
  <c r="G70" i="20" s="1"/>
  <c r="G170" i="20" s="1"/>
  <c r="G217" i="20" s="1"/>
  <c r="G272" i="20" s="1"/>
  <c r="H4" i="36"/>
  <c r="H64" i="36" s="1"/>
  <c r="E4" i="44"/>
  <c r="E84" i="44" s="1"/>
  <c r="H345" i="21"/>
  <c r="K14" i="41"/>
  <c r="F60" i="41"/>
  <c r="F93" i="41"/>
  <c r="F139" i="41"/>
  <c r="F152" i="41" s="1"/>
  <c r="F178" i="41" s="1"/>
  <c r="F10" i="34"/>
  <c r="H10" i="47"/>
  <c r="H41" i="47"/>
  <c r="H62" i="47" s="1"/>
  <c r="I45" i="48"/>
  <c r="H32" i="47"/>
  <c r="I4" i="40"/>
  <c r="F25" i="20"/>
  <c r="F70" i="20" s="1"/>
  <c r="F170" i="20" s="1"/>
  <c r="F217" i="20" s="1"/>
  <c r="F272" i="20" s="1"/>
  <c r="E288" i="20" s="1"/>
  <c r="E305" i="20" s="1"/>
  <c r="G4" i="36"/>
  <c r="G64" i="36" s="1"/>
  <c r="H4" i="44"/>
  <c r="H84" i="44" s="1"/>
  <c r="G345" i="21"/>
  <c r="E28" i="41"/>
  <c r="E70" i="41"/>
  <c r="E101" i="41"/>
  <c r="G139" i="41"/>
  <c r="G152" i="41" s="1"/>
  <c r="G234" i="41" s="1"/>
  <c r="G246" i="41" s="1"/>
  <c r="G260" i="41" s="1"/>
  <c r="G273" i="41" s="1"/>
  <c r="G286" i="41" s="1"/>
  <c r="G299" i="41" s="1"/>
  <c r="G308" i="41" s="1"/>
  <c r="G319" i="41" s="1"/>
  <c r="G345" i="41" s="1"/>
  <c r="G358" i="41" s="1"/>
  <c r="D95" i="34"/>
  <c r="H4" i="40"/>
  <c r="F4" i="36"/>
  <c r="F64" i="36" s="1"/>
  <c r="G4" i="44"/>
  <c r="G84" i="44" s="1"/>
  <c r="F345" i="21"/>
  <c r="F358" i="21" s="1"/>
  <c r="F28" i="41"/>
  <c r="F70" i="41"/>
  <c r="F101" i="41"/>
  <c r="E139" i="41"/>
  <c r="E152" i="41" s="1"/>
  <c r="E234" i="41" s="1"/>
  <c r="E246" i="41" s="1"/>
  <c r="E260" i="41" s="1"/>
  <c r="E273" i="41" s="1"/>
  <c r="E286" i="41" s="1"/>
  <c r="E299" i="41" s="1"/>
  <c r="E308" i="41" s="1"/>
  <c r="E319" i="41" s="1"/>
  <c r="E345" i="41" s="1"/>
  <c r="E358" i="41" s="1"/>
  <c r="D154" i="34"/>
  <c r="G4" i="40"/>
  <c r="F4" i="44"/>
  <c r="F84" i="44" s="1"/>
  <c r="E14" i="41"/>
  <c r="E38" i="41"/>
  <c r="E76" i="41"/>
  <c r="F114" i="41"/>
  <c r="J139" i="41"/>
  <c r="J152" i="41" s="1"/>
  <c r="J234" i="41" s="1"/>
  <c r="J246" i="41" s="1"/>
  <c r="J260" i="41" s="1"/>
  <c r="J273" i="41" s="1"/>
  <c r="J286" i="41" s="1"/>
  <c r="J299" i="41" s="1"/>
  <c r="J308" i="41" s="1"/>
  <c r="J319" i="41" s="1"/>
  <c r="H345" i="41" s="1"/>
  <c r="H358" i="41" s="1"/>
  <c r="AL80" i="42"/>
  <c r="AB78" i="42"/>
  <c r="AC77" i="42" s="1"/>
  <c r="AD76" i="42" s="1"/>
  <c r="AE75" i="42" s="1"/>
  <c r="AF74" i="42" s="1"/>
  <c r="AG73" i="42" s="1"/>
  <c r="AH72" i="42" s="1"/>
  <c r="AI71" i="42" s="1"/>
  <c r="AJ70" i="42" s="1"/>
  <c r="AL79" i="42"/>
  <c r="AB79" i="42"/>
  <c r="AC78" i="42" s="1"/>
  <c r="AD77" i="42" s="1"/>
  <c r="AE76" i="42" s="1"/>
  <c r="AF75" i="42" s="1"/>
  <c r="AG74" i="42" s="1"/>
  <c r="AH73" i="42" s="1"/>
  <c r="AI72" i="42" s="1"/>
  <c r="AJ71" i="42" s="1"/>
  <c r="AL71" i="42" s="1"/>
  <c r="E13" i="21"/>
  <c r="E28" i="21" s="1"/>
  <c r="E38" i="21" s="1"/>
  <c r="E47" i="21" s="1"/>
  <c r="E60" i="21" s="1"/>
  <c r="E70" i="21" s="1"/>
  <c r="E76" i="21" s="1"/>
  <c r="E84" i="21" s="1"/>
  <c r="E92" i="21" s="1"/>
  <c r="E100" i="21" s="1"/>
  <c r="F113" i="21" s="1"/>
  <c r="E139" i="21" s="1"/>
  <c r="E152" i="21" s="1"/>
  <c r="E178" i="21" s="1"/>
  <c r="E234" i="21" s="1"/>
  <c r="E246" i="21" s="1"/>
  <c r="E260" i="21" s="1"/>
  <c r="E273" i="21" s="1"/>
  <c r="E286" i="21" s="1"/>
  <c r="E299" i="21" s="1"/>
  <c r="E308" i="21" s="1"/>
  <c r="E319" i="21" s="1"/>
  <c r="F13" i="41"/>
  <c r="F38" i="41"/>
  <c r="F76" i="41"/>
  <c r="G114" i="41"/>
  <c r="L139" i="41"/>
  <c r="L152" i="41" s="1"/>
  <c r="L234" i="41" s="1"/>
  <c r="L246" i="41" s="1"/>
  <c r="L260" i="41" s="1"/>
  <c r="L273" i="41" s="1"/>
  <c r="L286" i="41" s="1"/>
  <c r="L299" i="41" s="1"/>
  <c r="L308" i="41" s="1"/>
  <c r="L319" i="41" s="1"/>
  <c r="J345" i="41" s="1"/>
  <c r="J358" i="41" s="1"/>
  <c r="B4" i="37"/>
  <c r="F60" i="20"/>
  <c r="G60" i="20"/>
  <c r="H60" i="20"/>
  <c r="I60" i="20"/>
  <c r="E60" i="20"/>
  <c r="H153" i="44"/>
  <c r="G153" i="44"/>
  <c r="F153" i="44"/>
  <c r="E153" i="44"/>
  <c r="E159" i="44" s="1"/>
  <c r="H147" i="44"/>
  <c r="G147" i="44"/>
  <c r="F147" i="44"/>
  <c r="E147" i="44"/>
  <c r="H138" i="44"/>
  <c r="G138" i="44"/>
  <c r="F138" i="44"/>
  <c r="E138" i="44"/>
  <c r="E144" i="44" s="1"/>
  <c r="H132" i="44"/>
  <c r="G132" i="44"/>
  <c r="F132" i="44"/>
  <c r="E132" i="44"/>
  <c r="H123" i="44"/>
  <c r="G123" i="44"/>
  <c r="F123" i="44"/>
  <c r="E123" i="44"/>
  <c r="H117" i="44"/>
  <c r="G117" i="44"/>
  <c r="F117" i="44"/>
  <c r="E117" i="44"/>
  <c r="H108" i="44"/>
  <c r="G108" i="44"/>
  <c r="F108" i="44"/>
  <c r="E108" i="44"/>
  <c r="E114" i="44" s="1"/>
  <c r="H102" i="44"/>
  <c r="G102" i="44"/>
  <c r="F102" i="44"/>
  <c r="E102" i="44"/>
  <c r="H93" i="44"/>
  <c r="G93" i="44"/>
  <c r="F93" i="44"/>
  <c r="E93" i="44"/>
  <c r="H87" i="44"/>
  <c r="G87" i="44"/>
  <c r="F87" i="44"/>
  <c r="E87" i="44"/>
  <c r="H73" i="44"/>
  <c r="G73" i="44"/>
  <c r="F73" i="44"/>
  <c r="E73" i="44"/>
  <c r="H67" i="44"/>
  <c r="G67" i="44"/>
  <c r="F67" i="44"/>
  <c r="E67" i="44"/>
  <c r="H58" i="44"/>
  <c r="G58" i="44"/>
  <c r="F58" i="44"/>
  <c r="E58" i="44"/>
  <c r="H52" i="44"/>
  <c r="G52" i="44"/>
  <c r="F52" i="44"/>
  <c r="E52" i="44"/>
  <c r="H43" i="44"/>
  <c r="G43" i="44"/>
  <c r="F43" i="44"/>
  <c r="E43" i="44"/>
  <c r="E49" i="44" s="1"/>
  <c r="H37" i="44"/>
  <c r="H49" i="44" s="1"/>
  <c r="G37" i="44"/>
  <c r="F37" i="44"/>
  <c r="E37" i="44"/>
  <c r="H28" i="44"/>
  <c r="G28" i="44"/>
  <c r="F28" i="44"/>
  <c r="E28" i="44"/>
  <c r="E34" i="44" s="1"/>
  <c r="H22" i="44"/>
  <c r="G22" i="44"/>
  <c r="F22" i="44"/>
  <c r="E22" i="44"/>
  <c r="G19" i="44"/>
  <c r="F234" i="41" l="1"/>
  <c r="F246" i="41" s="1"/>
  <c r="F260" i="41" s="1"/>
  <c r="F273" i="41" s="1"/>
  <c r="F286" i="41" s="1"/>
  <c r="F299" i="41" s="1"/>
  <c r="F308" i="41" s="1"/>
  <c r="F319" i="41" s="1"/>
  <c r="F345" i="41" s="1"/>
  <c r="F358" i="41" s="1"/>
  <c r="G178" i="41"/>
  <c r="E178" i="41"/>
  <c r="AL70" i="42"/>
  <c r="AP2" i="42" s="1"/>
  <c r="C3" i="45" s="1"/>
  <c r="AM2" i="42"/>
  <c r="F19" i="44"/>
  <c r="F64" i="44"/>
  <c r="G79" i="44"/>
  <c r="G34" i="44"/>
  <c r="F114" i="44"/>
  <c r="G144" i="44"/>
  <c r="E79" i="44"/>
  <c r="H114" i="44"/>
  <c r="H144" i="44"/>
  <c r="G64" i="44"/>
  <c r="F144" i="44"/>
  <c r="H19" i="44"/>
  <c r="H64" i="44"/>
  <c r="G114" i="44"/>
  <c r="G159" i="44"/>
  <c r="F49" i="44"/>
  <c r="E129" i="44"/>
  <c r="F99" i="44"/>
  <c r="F129" i="44"/>
  <c r="E99" i="44"/>
  <c r="H79" i="44"/>
  <c r="G99" i="44"/>
  <c r="G129" i="44"/>
  <c r="G162" i="44" s="1"/>
  <c r="G49" i="44"/>
  <c r="G82" i="44" s="1"/>
  <c r="F79" i="44"/>
  <c r="F34" i="44"/>
  <c r="E64" i="44"/>
  <c r="H99" i="44"/>
  <c r="H129" i="44"/>
  <c r="H34" i="44"/>
  <c r="F159" i="44"/>
  <c r="H159" i="44"/>
  <c r="E71" i="36"/>
  <c r="F71" i="36"/>
  <c r="G71" i="36"/>
  <c r="H71" i="36"/>
  <c r="O259" i="45" l="1"/>
  <c r="O360" i="45"/>
  <c r="O66" i="45"/>
  <c r="O368" i="45"/>
  <c r="O22" i="45"/>
  <c r="O307" i="45"/>
  <c r="H82" i="44"/>
  <c r="E82" i="44"/>
  <c r="F162" i="44"/>
  <c r="E162" i="44"/>
  <c r="H162" i="44"/>
  <c r="F82" i="44"/>
  <c r="E376" i="41" l="1"/>
  <c r="E371" i="41"/>
  <c r="E364" i="41"/>
  <c r="E359" i="41"/>
  <c r="E357" i="41"/>
  <c r="E350" i="41"/>
  <c r="E346" i="41"/>
  <c r="E344" i="41"/>
  <c r="E325" i="41"/>
  <c r="E312" i="41"/>
  <c r="E303" i="41"/>
  <c r="E292" i="41"/>
  <c r="E279" i="41"/>
  <c r="E266" i="41"/>
  <c r="E252" i="41"/>
  <c r="E238" i="41"/>
  <c r="E320" i="41"/>
  <c r="E318" i="41"/>
  <c r="E309" i="41"/>
  <c r="E307" i="41"/>
  <c r="E300" i="41"/>
  <c r="E298" i="41"/>
  <c r="E287" i="41"/>
  <c r="E285" i="41"/>
  <c r="E274" i="41"/>
  <c r="E272" i="41"/>
  <c r="E261" i="41"/>
  <c r="E259" i="41"/>
  <c r="E247" i="41"/>
  <c r="E245" i="41"/>
  <c r="E235" i="41"/>
  <c r="E179" i="41"/>
  <c r="E177" i="41"/>
  <c r="E153" i="41"/>
  <c r="E151" i="41"/>
  <c r="E225" i="41"/>
  <c r="E216" i="41"/>
  <c r="E207" i="41"/>
  <c r="E200" i="41"/>
  <c r="E184" i="41"/>
  <c r="E158" i="41"/>
  <c r="E145" i="41"/>
  <c r="E377" i="41" l="1"/>
  <c r="E226" i="41"/>
  <c r="E208" i="41"/>
  <c r="E227" i="41" s="1"/>
  <c r="H126" i="34"/>
  <c r="I126" i="34"/>
  <c r="J376" i="41"/>
  <c r="J371" i="41"/>
  <c r="J364" i="41"/>
  <c r="I376" i="41"/>
  <c r="I371" i="41"/>
  <c r="I364" i="41"/>
  <c r="H376" i="41"/>
  <c r="H371" i="41"/>
  <c r="H364" i="41"/>
  <c r="L312" i="41"/>
  <c r="K312" i="41"/>
  <c r="J312" i="41"/>
  <c r="L303" i="41"/>
  <c r="K303" i="41"/>
  <c r="J303" i="41"/>
  <c r="L238" i="41"/>
  <c r="K238" i="41"/>
  <c r="J238" i="41"/>
  <c r="L158" i="41"/>
  <c r="K158" i="41"/>
  <c r="J158" i="41"/>
  <c r="L145" i="41"/>
  <c r="K145" i="41"/>
  <c r="J145" i="41"/>
  <c r="J123" i="41"/>
  <c r="I123" i="41"/>
  <c r="H123" i="41"/>
  <c r="J377" i="41" l="1"/>
  <c r="I377" i="41"/>
  <c r="H377" i="41"/>
  <c r="G376" i="41"/>
  <c r="F376" i="41"/>
  <c r="G371" i="41"/>
  <c r="F371" i="41"/>
  <c r="G364" i="41"/>
  <c r="F364" i="41"/>
  <c r="J350" i="41"/>
  <c r="I350" i="41"/>
  <c r="H350" i="41"/>
  <c r="G350" i="41"/>
  <c r="F350" i="41"/>
  <c r="G325" i="41"/>
  <c r="F325" i="41"/>
  <c r="H324" i="41"/>
  <c r="H323" i="41"/>
  <c r="H322" i="41"/>
  <c r="H321" i="41"/>
  <c r="G312" i="41"/>
  <c r="F312" i="41"/>
  <c r="H311" i="41"/>
  <c r="H310" i="41"/>
  <c r="G303" i="41"/>
  <c r="F303" i="41"/>
  <c r="H302" i="41"/>
  <c r="H301" i="41"/>
  <c r="G292" i="41"/>
  <c r="F292" i="41"/>
  <c r="H291" i="41"/>
  <c r="H290" i="41"/>
  <c r="H289" i="41"/>
  <c r="H288" i="41"/>
  <c r="G279" i="41"/>
  <c r="F279" i="41"/>
  <c r="H278" i="41"/>
  <c r="H277" i="41"/>
  <c r="H276" i="41"/>
  <c r="H275" i="41"/>
  <c r="G266" i="41"/>
  <c r="F266" i="41"/>
  <c r="H265" i="41"/>
  <c r="H264" i="41"/>
  <c r="H263" i="41"/>
  <c r="H262" i="41"/>
  <c r="G252" i="41"/>
  <c r="F252" i="41"/>
  <c r="H251" i="41"/>
  <c r="H250" i="41"/>
  <c r="H249" i="41"/>
  <c r="H248" i="41"/>
  <c r="G238" i="41"/>
  <c r="F238" i="41"/>
  <c r="H237" i="41"/>
  <c r="H236" i="41"/>
  <c r="G225" i="41"/>
  <c r="F225" i="41"/>
  <c r="H224" i="41"/>
  <c r="H223" i="41"/>
  <c r="H222" i="41"/>
  <c r="H221" i="41"/>
  <c r="H220" i="41"/>
  <c r="H219" i="41"/>
  <c r="H218" i="41"/>
  <c r="G216" i="41"/>
  <c r="F216" i="41"/>
  <c r="H215" i="41"/>
  <c r="H214" i="41"/>
  <c r="H213" i="41"/>
  <c r="H212" i="41"/>
  <c r="G207" i="41"/>
  <c r="F207" i="41"/>
  <c r="H206" i="41"/>
  <c r="H205" i="41"/>
  <c r="H204" i="41"/>
  <c r="H203" i="41"/>
  <c r="H202" i="41"/>
  <c r="G200" i="41"/>
  <c r="F200" i="41"/>
  <c r="H199" i="41"/>
  <c r="H198" i="41"/>
  <c r="H197" i="41"/>
  <c r="H196" i="41"/>
  <c r="H195" i="41"/>
  <c r="H194" i="41"/>
  <c r="H193" i="41"/>
  <c r="H192" i="41"/>
  <c r="H191" i="41"/>
  <c r="H190" i="41"/>
  <c r="H189" i="41"/>
  <c r="H188" i="41"/>
  <c r="H187" i="41"/>
  <c r="G184" i="41"/>
  <c r="F184" i="41"/>
  <c r="H183" i="41"/>
  <c r="H182" i="41"/>
  <c r="G158" i="41"/>
  <c r="F158" i="41"/>
  <c r="H157" i="41"/>
  <c r="H156" i="41"/>
  <c r="H155" i="41"/>
  <c r="H154" i="41"/>
  <c r="G145" i="41"/>
  <c r="F145" i="41"/>
  <c r="H144" i="41"/>
  <c r="H143" i="41"/>
  <c r="H142" i="41"/>
  <c r="H141" i="41"/>
  <c r="G123" i="41"/>
  <c r="F123" i="41"/>
  <c r="F108" i="41"/>
  <c r="E108" i="41"/>
  <c r="G107" i="41"/>
  <c r="G106" i="41"/>
  <c r="G105" i="41"/>
  <c r="G104" i="41"/>
  <c r="G103" i="41"/>
  <c r="F97" i="41"/>
  <c r="E97" i="41"/>
  <c r="G96" i="41"/>
  <c r="G95" i="41"/>
  <c r="F89" i="41"/>
  <c r="E89" i="41"/>
  <c r="G88" i="41"/>
  <c r="G87" i="41"/>
  <c r="G78" i="41"/>
  <c r="G72" i="41"/>
  <c r="F65" i="41"/>
  <c r="E65" i="41"/>
  <c r="G64" i="41"/>
  <c r="G63" i="41"/>
  <c r="G62" i="41"/>
  <c r="F52" i="41"/>
  <c r="E52" i="41"/>
  <c r="G51" i="41"/>
  <c r="G50" i="41"/>
  <c r="G49" i="41"/>
  <c r="F43" i="41"/>
  <c r="E43" i="41"/>
  <c r="G42" i="41"/>
  <c r="G41" i="41"/>
  <c r="G40" i="41"/>
  <c r="H22" i="41"/>
  <c r="H21" i="41"/>
  <c r="H20" i="41"/>
  <c r="H19" i="41"/>
  <c r="H18" i="41"/>
  <c r="H184" i="41" l="1"/>
  <c r="H325" i="41"/>
  <c r="F377" i="41"/>
  <c r="G377" i="41"/>
  <c r="G108" i="41"/>
  <c r="H312" i="41"/>
  <c r="H145" i="41"/>
  <c r="H216" i="41"/>
  <c r="F226" i="41"/>
  <c r="G208" i="41"/>
  <c r="G52" i="41"/>
  <c r="F208" i="41"/>
  <c r="G65" i="41"/>
  <c r="G97" i="41"/>
  <c r="H207" i="41"/>
  <c r="H238" i="41"/>
  <c r="H252" i="41"/>
  <c r="H266" i="41"/>
  <c r="H279" i="41"/>
  <c r="H292" i="41"/>
  <c r="G89" i="41"/>
  <c r="H158" i="41"/>
  <c r="H225" i="41"/>
  <c r="H303" i="41"/>
  <c r="G226" i="41"/>
  <c r="G43" i="41"/>
  <c r="H200" i="41"/>
  <c r="F227" i="41" l="1"/>
  <c r="H226" i="41"/>
  <c r="H208" i="41"/>
  <c r="G227" i="41"/>
  <c r="H227" i="41" l="1"/>
  <c r="M116" i="37" l="1"/>
  <c r="L116" i="37"/>
  <c r="K116" i="37"/>
  <c r="J116" i="37"/>
  <c r="H116" i="37"/>
  <c r="G116" i="37"/>
  <c r="F116" i="37"/>
  <c r="E116" i="37"/>
  <c r="I115" i="37"/>
  <c r="D115" i="37"/>
  <c r="I114" i="37"/>
  <c r="D114" i="37"/>
  <c r="I113" i="37"/>
  <c r="D113" i="37"/>
  <c r="I112" i="37"/>
  <c r="D112" i="37"/>
  <c r="I111" i="37"/>
  <c r="D111" i="37"/>
  <c r="I110" i="37"/>
  <c r="D110" i="37"/>
  <c r="I109" i="37"/>
  <c r="D109" i="37"/>
  <c r="I108" i="37"/>
  <c r="D108" i="37"/>
  <c r="I107" i="37"/>
  <c r="D107" i="37"/>
  <c r="I106" i="37"/>
  <c r="D106" i="37"/>
  <c r="M103" i="37"/>
  <c r="L103" i="37"/>
  <c r="K103" i="37"/>
  <c r="J103" i="37"/>
  <c r="J117" i="37" s="1"/>
  <c r="H103" i="37"/>
  <c r="G103" i="37"/>
  <c r="F103" i="37"/>
  <c r="E103" i="37"/>
  <c r="D102" i="37"/>
  <c r="D101" i="37"/>
  <c r="D100" i="37"/>
  <c r="D99" i="37"/>
  <c r="D98" i="37"/>
  <c r="H94" i="37"/>
  <c r="G94" i="37"/>
  <c r="F94" i="37"/>
  <c r="E94" i="37"/>
  <c r="D93" i="37"/>
  <c r="D92" i="37"/>
  <c r="D91" i="37"/>
  <c r="D90" i="37"/>
  <c r="H89" i="37"/>
  <c r="G89" i="37"/>
  <c r="F89" i="37"/>
  <c r="E89" i="37"/>
  <c r="D88" i="37"/>
  <c r="D87" i="37"/>
  <c r="M77" i="37"/>
  <c r="L77" i="37"/>
  <c r="K77" i="37"/>
  <c r="J77" i="37"/>
  <c r="H77" i="37"/>
  <c r="G77" i="37"/>
  <c r="F77" i="37"/>
  <c r="E77" i="37"/>
  <c r="I76" i="37"/>
  <c r="D76" i="37"/>
  <c r="I75" i="37"/>
  <c r="D75" i="37"/>
  <c r="I74" i="37"/>
  <c r="D74" i="37"/>
  <c r="I73" i="37"/>
  <c r="D73" i="37"/>
  <c r="I72" i="37"/>
  <c r="D72" i="37"/>
  <c r="I71" i="37"/>
  <c r="D71" i="37"/>
  <c r="I70" i="37"/>
  <c r="D70" i="37"/>
  <c r="I69" i="37"/>
  <c r="D69" i="37"/>
  <c r="I68" i="37"/>
  <c r="D68" i="37"/>
  <c r="I67" i="37"/>
  <c r="D67" i="37"/>
  <c r="M64" i="37"/>
  <c r="L64" i="37"/>
  <c r="K64" i="37"/>
  <c r="J64" i="37"/>
  <c r="J78" i="37" s="1"/>
  <c r="H64" i="37"/>
  <c r="G64" i="37"/>
  <c r="F64" i="37"/>
  <c r="E64" i="37"/>
  <c r="D63" i="37"/>
  <c r="D62" i="37"/>
  <c r="D61" i="37"/>
  <c r="D60" i="37"/>
  <c r="D59" i="37"/>
  <c r="H55" i="37"/>
  <c r="G55" i="37"/>
  <c r="F55" i="37"/>
  <c r="E55" i="37"/>
  <c r="D54" i="37"/>
  <c r="D53" i="37"/>
  <c r="D52" i="37"/>
  <c r="D51" i="37"/>
  <c r="H50" i="37"/>
  <c r="G50" i="37"/>
  <c r="F50" i="37"/>
  <c r="F56" i="37" s="1"/>
  <c r="E50" i="37"/>
  <c r="D49" i="37"/>
  <c r="D48" i="37"/>
  <c r="M38" i="37"/>
  <c r="L38" i="37"/>
  <c r="K38" i="37"/>
  <c r="J38" i="37"/>
  <c r="H38" i="37"/>
  <c r="G38" i="37"/>
  <c r="F38" i="37"/>
  <c r="E38" i="37"/>
  <c r="I37" i="37"/>
  <c r="D37" i="37"/>
  <c r="I36" i="37"/>
  <c r="D36" i="37"/>
  <c r="I35" i="37"/>
  <c r="D35" i="37"/>
  <c r="I34" i="37"/>
  <c r="D34" i="37"/>
  <c r="I33" i="37"/>
  <c r="D33" i="37"/>
  <c r="I32" i="37"/>
  <c r="D32" i="37"/>
  <c r="I31" i="37"/>
  <c r="D31" i="37"/>
  <c r="I30" i="37"/>
  <c r="D30" i="37"/>
  <c r="I29" i="37"/>
  <c r="D29" i="37"/>
  <c r="I28" i="37"/>
  <c r="D28" i="37"/>
  <c r="M25" i="37"/>
  <c r="L25" i="37"/>
  <c r="K25" i="37"/>
  <c r="K39" i="37" s="1"/>
  <c r="J25" i="37"/>
  <c r="J39" i="37" s="1"/>
  <c r="H25" i="37"/>
  <c r="G25" i="37"/>
  <c r="F25" i="37"/>
  <c r="E25" i="37"/>
  <c r="D24" i="37"/>
  <c r="D23" i="37"/>
  <c r="D22" i="37"/>
  <c r="D21" i="37"/>
  <c r="D20" i="37"/>
  <c r="H16" i="37"/>
  <c r="G16" i="37"/>
  <c r="F16" i="37"/>
  <c r="E16" i="37"/>
  <c r="D15" i="37"/>
  <c r="D14" i="37"/>
  <c r="D13" i="37"/>
  <c r="D12" i="37"/>
  <c r="H11" i="37"/>
  <c r="G11" i="37"/>
  <c r="F11" i="37"/>
  <c r="E11" i="37"/>
  <c r="D10" i="37"/>
  <c r="D9" i="37"/>
  <c r="I350" i="21"/>
  <c r="H350" i="21"/>
  <c r="G350" i="21"/>
  <c r="H115" i="36"/>
  <c r="G115" i="36"/>
  <c r="F115" i="36"/>
  <c r="E115" i="36"/>
  <c r="H111" i="36"/>
  <c r="G111" i="36"/>
  <c r="F111" i="36"/>
  <c r="E111" i="36"/>
  <c r="H104" i="36"/>
  <c r="G104" i="36"/>
  <c r="F104" i="36"/>
  <c r="E104" i="36"/>
  <c r="H100" i="36"/>
  <c r="G100" i="36"/>
  <c r="F100" i="36"/>
  <c r="E100" i="36"/>
  <c r="H93" i="36"/>
  <c r="G93" i="36"/>
  <c r="F93" i="36"/>
  <c r="E93" i="36"/>
  <c r="H89" i="36"/>
  <c r="G89" i="36"/>
  <c r="F89" i="36"/>
  <c r="E89" i="36"/>
  <c r="H82" i="36"/>
  <c r="G82" i="36"/>
  <c r="F82" i="36"/>
  <c r="E82" i="36"/>
  <c r="H78" i="36"/>
  <c r="G78" i="36"/>
  <c r="F78" i="36"/>
  <c r="E78" i="36"/>
  <c r="E67" i="36"/>
  <c r="E75" i="36" s="1"/>
  <c r="F67" i="36"/>
  <c r="F75" i="36" s="1"/>
  <c r="G67" i="36"/>
  <c r="G75" i="36" s="1"/>
  <c r="H67" i="36"/>
  <c r="H75" i="36" s="1"/>
  <c r="H55" i="36"/>
  <c r="G55" i="36"/>
  <c r="F55" i="36"/>
  <c r="E55" i="36"/>
  <c r="H51" i="36"/>
  <c r="G51" i="36"/>
  <c r="F51" i="36"/>
  <c r="E51" i="36"/>
  <c r="H44" i="36"/>
  <c r="G44" i="36"/>
  <c r="F44" i="36"/>
  <c r="E44" i="36"/>
  <c r="H40" i="36"/>
  <c r="G40" i="36"/>
  <c r="F40" i="36"/>
  <c r="E40" i="36"/>
  <c r="H33" i="36"/>
  <c r="G33" i="36"/>
  <c r="F33" i="36"/>
  <c r="E33" i="36"/>
  <c r="H29" i="36"/>
  <c r="G29" i="36"/>
  <c r="F29" i="36"/>
  <c r="E29" i="36"/>
  <c r="H22" i="36"/>
  <c r="G22" i="36"/>
  <c r="F22" i="36"/>
  <c r="E22" i="36"/>
  <c r="H18" i="36"/>
  <c r="G18" i="36"/>
  <c r="F18" i="36"/>
  <c r="E18" i="36"/>
  <c r="H11" i="36"/>
  <c r="G11" i="36"/>
  <c r="F11" i="36"/>
  <c r="E11" i="36"/>
  <c r="H7" i="36"/>
  <c r="G7" i="36"/>
  <c r="F7" i="36"/>
  <c r="E7" i="36"/>
  <c r="D103" i="37" l="1"/>
  <c r="E56" i="37"/>
  <c r="I38" i="37"/>
  <c r="D16" i="37"/>
  <c r="H26" i="36"/>
  <c r="H37" i="36"/>
  <c r="G95" i="37"/>
  <c r="G117" i="37" s="1"/>
  <c r="G56" i="37"/>
  <c r="D56" i="37" s="1"/>
  <c r="G17" i="37"/>
  <c r="G39" i="37" s="1"/>
  <c r="H56" i="37"/>
  <c r="H17" i="37"/>
  <c r="F15" i="36"/>
  <c r="G26" i="36"/>
  <c r="G37" i="36"/>
  <c r="F119" i="36"/>
  <c r="F97" i="36"/>
  <c r="E26" i="36"/>
  <c r="E37" i="36"/>
  <c r="F26" i="36"/>
  <c r="F37" i="36"/>
  <c r="E48" i="36"/>
  <c r="F48" i="36"/>
  <c r="G48" i="36"/>
  <c r="H48" i="36"/>
  <c r="E59" i="36"/>
  <c r="F59" i="36"/>
  <c r="G59" i="36"/>
  <c r="H59" i="36"/>
  <c r="H15" i="36"/>
  <c r="G15" i="36"/>
  <c r="E15" i="36"/>
  <c r="F78" i="37"/>
  <c r="F86" i="36"/>
  <c r="F108" i="36"/>
  <c r="K78" i="37"/>
  <c r="G86" i="36"/>
  <c r="G97" i="36"/>
  <c r="G108" i="36"/>
  <c r="G119" i="36"/>
  <c r="D25" i="37"/>
  <c r="G78" i="37"/>
  <c r="L78" i="37"/>
  <c r="D94" i="37"/>
  <c r="K117" i="37"/>
  <c r="H86" i="36"/>
  <c r="H97" i="36"/>
  <c r="H108" i="36"/>
  <c r="H119" i="36"/>
  <c r="D11" i="37"/>
  <c r="M78" i="37"/>
  <c r="D89" i="37"/>
  <c r="E95" i="37"/>
  <c r="E117" i="37" s="1"/>
  <c r="L117" i="37"/>
  <c r="M39" i="37"/>
  <c r="E86" i="36"/>
  <c r="E97" i="36"/>
  <c r="E108" i="36"/>
  <c r="E119" i="36"/>
  <c r="F17" i="37"/>
  <c r="F39" i="37" s="1"/>
  <c r="E17" i="37"/>
  <c r="E39" i="37" s="1"/>
  <c r="L39" i="37"/>
  <c r="D50" i="37"/>
  <c r="D55" i="37"/>
  <c r="D64" i="37"/>
  <c r="E78" i="37"/>
  <c r="F95" i="37"/>
  <c r="F117" i="37" s="1"/>
  <c r="D116" i="37"/>
  <c r="M117" i="37"/>
  <c r="I117" i="37" s="1"/>
  <c r="H95" i="37"/>
  <c r="H117" i="37" s="1"/>
  <c r="I116" i="37"/>
  <c r="H78" i="37"/>
  <c r="D77" i="37"/>
  <c r="I77" i="37"/>
  <c r="H39" i="37"/>
  <c r="D38" i="37"/>
  <c r="I39" i="37" l="1"/>
  <c r="I78" i="37"/>
  <c r="D17" i="37"/>
  <c r="H62" i="36"/>
  <c r="G62" i="36"/>
  <c r="F122" i="36"/>
  <c r="F62" i="36"/>
  <c r="E62" i="36"/>
  <c r="D117" i="37"/>
  <c r="D39" i="37"/>
  <c r="H122" i="36"/>
  <c r="D78" i="37"/>
  <c r="E122" i="36"/>
  <c r="G122" i="36"/>
  <c r="D95" i="37"/>
  <c r="H41" i="35" l="1"/>
  <c r="H42" i="35"/>
  <c r="H81" i="35"/>
  <c r="H80" i="35"/>
  <c r="H77" i="35"/>
  <c r="H76" i="35"/>
  <c r="H66" i="35"/>
  <c r="H65" i="35"/>
  <c r="H64" i="35"/>
  <c r="H58" i="35"/>
  <c r="H57" i="35"/>
  <c r="H54" i="35"/>
  <c r="H53" i="35"/>
  <c r="H50" i="35"/>
  <c r="H49" i="35"/>
  <c r="H46" i="35"/>
  <c r="H45" i="35"/>
  <c r="H34" i="35"/>
  <c r="H33" i="35"/>
  <c r="H30" i="35"/>
  <c r="H29" i="35"/>
  <c r="H26" i="35"/>
  <c r="H25" i="35"/>
  <c r="H22" i="35"/>
  <c r="H21" i="35"/>
  <c r="H16" i="35"/>
  <c r="H15" i="35"/>
  <c r="H14" i="35"/>
  <c r="H13" i="35"/>
  <c r="F312" i="21" l="1"/>
  <c r="E312" i="21"/>
  <c r="G311" i="21"/>
  <c r="G310" i="21"/>
  <c r="F303" i="21"/>
  <c r="E303" i="21"/>
  <c r="G302" i="21"/>
  <c r="G301" i="21"/>
  <c r="F208" i="20"/>
  <c r="G208" i="20"/>
  <c r="H208" i="20"/>
  <c r="I208" i="20"/>
  <c r="E208" i="20"/>
  <c r="F200" i="20"/>
  <c r="G200" i="20"/>
  <c r="H200" i="20"/>
  <c r="I200" i="20"/>
  <c r="E200" i="20"/>
  <c r="G312" i="21" l="1"/>
  <c r="G303" i="21"/>
  <c r="F376" i="21" l="1"/>
  <c r="E376" i="21"/>
  <c r="F371" i="21"/>
  <c r="E371" i="21"/>
  <c r="F364" i="21"/>
  <c r="E364" i="21"/>
  <c r="E325" i="21"/>
  <c r="E350" i="21"/>
  <c r="E377" i="21" l="1"/>
  <c r="F377" i="21"/>
  <c r="F109" i="20"/>
  <c r="G109" i="20"/>
  <c r="H109" i="20"/>
  <c r="I109" i="20"/>
  <c r="E109" i="20"/>
  <c r="E110" i="20" l="1"/>
  <c r="E152" i="34" l="1"/>
  <c r="F126" i="34"/>
  <c r="E126" i="34"/>
  <c r="E89" i="34"/>
  <c r="E91" i="34"/>
  <c r="M25" i="34"/>
  <c r="E15" i="34"/>
  <c r="E292" i="21"/>
  <c r="F279" i="21"/>
  <c r="E279" i="21"/>
  <c r="E266" i="21"/>
  <c r="E252" i="21"/>
  <c r="E238" i="21"/>
  <c r="E225" i="21"/>
  <c r="E216" i="21"/>
  <c r="E207" i="21"/>
  <c r="E200" i="21"/>
  <c r="G187" i="21"/>
  <c r="G183" i="21"/>
  <c r="G182" i="21"/>
  <c r="E184" i="21"/>
  <c r="E158" i="21"/>
  <c r="E145" i="21"/>
  <c r="G122" i="21"/>
  <c r="F122" i="21"/>
  <c r="E96" i="21"/>
  <c r="G72" i="21"/>
  <c r="G78" i="21"/>
  <c r="G62" i="21"/>
  <c r="E65" i="21"/>
  <c r="E52" i="21"/>
  <c r="G49" i="21"/>
  <c r="E43" i="21"/>
  <c r="G40" i="21"/>
  <c r="G22" i="21"/>
  <c r="F313" i="20"/>
  <c r="E313" i="20"/>
  <c r="E297" i="20"/>
  <c r="E300" i="20" s="1"/>
  <c r="E282" i="20"/>
  <c r="E277" i="20"/>
  <c r="E265" i="20"/>
  <c r="E258" i="20"/>
  <c r="E249" i="20"/>
  <c r="E236" i="20"/>
  <c r="E227" i="20"/>
  <c r="E222" i="20"/>
  <c r="E228" i="20" s="1"/>
  <c r="I191" i="20"/>
  <c r="F162" i="20"/>
  <c r="I154" i="20"/>
  <c r="F146" i="20"/>
  <c r="G138" i="20"/>
  <c r="I116" i="20"/>
  <c r="H116" i="20"/>
  <c r="G116" i="20"/>
  <c r="F116" i="20"/>
  <c r="E116" i="20"/>
  <c r="I92" i="20"/>
  <c r="H92" i="20"/>
  <c r="G92" i="20"/>
  <c r="F92" i="20"/>
  <c r="E92" i="20"/>
  <c r="E51" i="20"/>
  <c r="F51" i="20"/>
  <c r="G51" i="20"/>
  <c r="H51" i="20"/>
  <c r="I51" i="20"/>
  <c r="I39" i="20"/>
  <c r="H39" i="20"/>
  <c r="G39" i="20"/>
  <c r="F39" i="20"/>
  <c r="E39" i="20"/>
  <c r="E53" i="20" s="1"/>
  <c r="E62" i="20" s="1"/>
  <c r="G53" i="20" l="1"/>
  <c r="G62" i="20" s="1"/>
  <c r="I53" i="20"/>
  <c r="I62" i="20" s="1"/>
  <c r="E226" i="21"/>
  <c r="E208" i="21"/>
  <c r="E251" i="20"/>
  <c r="H93" i="20"/>
  <c r="F93" i="20"/>
  <c r="G93" i="20"/>
  <c r="F53" i="20"/>
  <c r="F62" i="20" s="1"/>
  <c r="E93" i="20"/>
  <c r="E111" i="20" s="1"/>
  <c r="I93" i="20"/>
  <c r="H53" i="20"/>
  <c r="H62" i="20" s="1"/>
  <c r="E113" i="34"/>
  <c r="E154" i="34" s="1"/>
  <c r="F25" i="34"/>
  <c r="E25" i="34"/>
  <c r="F350" i="21"/>
  <c r="G321" i="21"/>
  <c r="E107" i="21"/>
  <c r="G18" i="21"/>
  <c r="G19" i="21"/>
  <c r="G20" i="21"/>
  <c r="G21" i="21"/>
  <c r="G23" i="21" l="1"/>
  <c r="H23" i="21" s="1"/>
  <c r="E227" i="21"/>
  <c r="I25" i="34"/>
  <c r="G25" i="34"/>
  <c r="F15" i="34"/>
  <c r="F225" i="21"/>
  <c r="F282" i="20"/>
  <c r="G282" i="20"/>
  <c r="H282" i="20"/>
  <c r="I282" i="20"/>
  <c r="F277" i="20"/>
  <c r="G277" i="20"/>
  <c r="H277" i="20"/>
  <c r="I277" i="20"/>
  <c r="F265" i="20"/>
  <c r="G265" i="20"/>
  <c r="H265" i="20"/>
  <c r="I265" i="20"/>
  <c r="F258" i="20"/>
  <c r="G258" i="20"/>
  <c r="H258" i="20"/>
  <c r="I258" i="20"/>
  <c r="F249" i="20"/>
  <c r="G249" i="20"/>
  <c r="H249" i="20"/>
  <c r="I249" i="20"/>
  <c r="F236" i="20"/>
  <c r="G236" i="20"/>
  <c r="H236" i="20"/>
  <c r="I236" i="20"/>
  <c r="F227" i="20"/>
  <c r="G227" i="20"/>
  <c r="H227" i="20"/>
  <c r="I227" i="20"/>
  <c r="F222" i="20"/>
  <c r="G222" i="20"/>
  <c r="H222" i="20"/>
  <c r="I222" i="20"/>
  <c r="G162" i="20"/>
  <c r="H162" i="20"/>
  <c r="I162" i="20"/>
  <c r="G154" i="20"/>
  <c r="H154" i="20"/>
  <c r="H228" i="20" l="1"/>
  <c r="H251" i="20" s="1"/>
  <c r="G228" i="20"/>
  <c r="G251" i="20" s="1"/>
  <c r="I228" i="20"/>
  <c r="I251" i="20" s="1"/>
  <c r="F228" i="20"/>
  <c r="F251" i="20" s="1"/>
  <c r="G126" i="34"/>
  <c r="M152" i="34" l="1"/>
  <c r="L152" i="34"/>
  <c r="K152" i="34"/>
  <c r="J152" i="34"/>
  <c r="I152" i="34"/>
  <c r="H152" i="34"/>
  <c r="G152" i="34"/>
  <c r="F152" i="34"/>
  <c r="M126" i="34"/>
  <c r="L126" i="34"/>
  <c r="K126" i="34"/>
  <c r="J126" i="34"/>
  <c r="M89" i="34"/>
  <c r="L89" i="34"/>
  <c r="K89" i="34"/>
  <c r="J89" i="34"/>
  <c r="I89" i="34"/>
  <c r="H89" i="34"/>
  <c r="G89" i="34"/>
  <c r="F89" i="34"/>
  <c r="L25" i="34"/>
  <c r="K25" i="34"/>
  <c r="J25" i="34"/>
  <c r="H25" i="34"/>
  <c r="G13" i="34"/>
  <c r="G14" i="34"/>
  <c r="G12" i="34"/>
  <c r="G322" i="21"/>
  <c r="G323" i="21"/>
  <c r="G324" i="21"/>
  <c r="F325" i="21"/>
  <c r="G289" i="21"/>
  <c r="G290" i="21"/>
  <c r="G291" i="21"/>
  <c r="G288" i="21"/>
  <c r="F292" i="21"/>
  <c r="G276" i="21"/>
  <c r="G277" i="21"/>
  <c r="G278" i="21"/>
  <c r="G275" i="21"/>
  <c r="G263" i="21"/>
  <c r="G264" i="21"/>
  <c r="G265" i="21"/>
  <c r="G262" i="21"/>
  <c r="F266" i="21"/>
  <c r="G249" i="21"/>
  <c r="G250" i="21"/>
  <c r="G251" i="21"/>
  <c r="G248" i="21"/>
  <c r="F252" i="21"/>
  <c r="G237" i="21"/>
  <c r="G236" i="21"/>
  <c r="F238" i="21"/>
  <c r="G219" i="21"/>
  <c r="G220" i="21"/>
  <c r="G221" i="21"/>
  <c r="G222" i="21"/>
  <c r="G223" i="21"/>
  <c r="G224" i="21"/>
  <c r="G218" i="21"/>
  <c r="G213" i="21"/>
  <c r="G214" i="21"/>
  <c r="G215" i="21"/>
  <c r="G212" i="21"/>
  <c r="F216" i="21"/>
  <c r="F226" i="21" s="1"/>
  <c r="G203" i="21"/>
  <c r="G204" i="21"/>
  <c r="G205" i="21"/>
  <c r="G206" i="21"/>
  <c r="G202" i="21"/>
  <c r="F207" i="21"/>
  <c r="F200" i="21"/>
  <c r="G188" i="21"/>
  <c r="G189" i="21"/>
  <c r="G190" i="21"/>
  <c r="G191" i="21"/>
  <c r="G192" i="21"/>
  <c r="G193" i="21"/>
  <c r="G194" i="21"/>
  <c r="G195" i="21"/>
  <c r="G196" i="21"/>
  <c r="G197" i="21"/>
  <c r="G198" i="21"/>
  <c r="G199" i="21"/>
  <c r="F184" i="21"/>
  <c r="F158" i="21"/>
  <c r="G142" i="21"/>
  <c r="G143" i="21"/>
  <c r="G144" i="21"/>
  <c r="G141" i="21"/>
  <c r="F145" i="21"/>
  <c r="G103" i="21"/>
  <c r="G104" i="21"/>
  <c r="G105" i="21"/>
  <c r="G106" i="21"/>
  <c r="G102" i="21"/>
  <c r="F107" i="21"/>
  <c r="G107" i="21" s="1"/>
  <c r="G95" i="21"/>
  <c r="G94" i="21"/>
  <c r="F96" i="21"/>
  <c r="G86" i="21"/>
  <c r="F88" i="21"/>
  <c r="E88" i="21"/>
  <c r="G63" i="21"/>
  <c r="G64" i="21"/>
  <c r="F65" i="21"/>
  <c r="G91" i="34" l="1"/>
  <c r="K91" i="34"/>
  <c r="M154" i="34"/>
  <c r="K154" i="34"/>
  <c r="I91" i="34"/>
  <c r="M91" i="34"/>
  <c r="L154" i="34"/>
  <c r="I154" i="34"/>
  <c r="G15" i="34"/>
  <c r="H91" i="34"/>
  <c r="L91" i="34"/>
  <c r="F91" i="34"/>
  <c r="J91" i="34"/>
  <c r="F154" i="34"/>
  <c r="J154" i="34"/>
  <c r="G154" i="34"/>
  <c r="H154" i="34"/>
  <c r="G88" i="21"/>
  <c r="G96" i="21"/>
  <c r="G145" i="21"/>
  <c r="G252" i="21"/>
  <c r="G325" i="21"/>
  <c r="G225" i="21"/>
  <c r="G65" i="21"/>
  <c r="G279" i="21"/>
  <c r="G184" i="21"/>
  <c r="G200" i="21"/>
  <c r="F208" i="21"/>
  <c r="G216" i="21"/>
  <c r="G266" i="21"/>
  <c r="G292" i="21"/>
  <c r="G238" i="21"/>
  <c r="G207" i="21"/>
  <c r="G50" i="21"/>
  <c r="G51" i="21"/>
  <c r="F52" i="21"/>
  <c r="G41" i="21"/>
  <c r="G42" i="21"/>
  <c r="F43" i="21"/>
  <c r="E191" i="20"/>
  <c r="F154" i="20"/>
  <c r="E209" i="20" l="1"/>
  <c r="E211" i="20" s="1"/>
  <c r="G226" i="21"/>
  <c r="G52" i="21"/>
  <c r="G208" i="21"/>
  <c r="F227" i="21"/>
  <c r="G227" i="21" s="1"/>
  <c r="G43" i="21"/>
  <c r="G155" i="21"/>
  <c r="G156" i="21"/>
  <c r="G157" i="21"/>
  <c r="G154" i="21"/>
  <c r="G158" i="21" l="1"/>
  <c r="G313" i="20"/>
  <c r="H313" i="20"/>
  <c r="I313" i="20"/>
  <c r="G297" i="20"/>
  <c r="H297" i="20"/>
  <c r="I297" i="20"/>
  <c r="F297" i="20"/>
  <c r="J265" i="20"/>
  <c r="F110" i="20" l="1"/>
  <c r="G146" i="20"/>
  <c r="H146" i="20"/>
  <c r="I146" i="20"/>
  <c r="H138" i="20"/>
  <c r="I138" i="20"/>
  <c r="F191" i="20"/>
  <c r="G191" i="20"/>
  <c r="H191" i="20"/>
  <c r="F111" i="20" l="1"/>
  <c r="G110" i="20"/>
  <c r="G111" i="20" s="1"/>
  <c r="H110" i="20"/>
  <c r="H111" i="20" s="1"/>
  <c r="I110" i="20"/>
  <c r="I111" i="20" s="1"/>
  <c r="G209" i="20"/>
  <c r="G211" i="20" s="1"/>
  <c r="H209" i="20"/>
  <c r="H211" i="20" s="1"/>
  <c r="I209" i="20"/>
  <c r="I211" i="20" s="1"/>
  <c r="F209" i="20"/>
  <c r="F211" i="20" s="1"/>
</calcChain>
</file>

<file path=xl/sharedStrings.xml><?xml version="1.0" encoding="utf-8"?>
<sst xmlns="http://schemas.openxmlformats.org/spreadsheetml/2006/main" count="3652" uniqueCount="942">
  <si>
    <t>Period</t>
  </si>
  <si>
    <t>Yr -1</t>
  </si>
  <si>
    <t>Yr 0</t>
  </si>
  <si>
    <t>Yr 1</t>
  </si>
  <si>
    <t>Yr 2</t>
  </si>
  <si>
    <t>Yr 3</t>
  </si>
  <si>
    <t>Yr 4</t>
  </si>
  <si>
    <t>Yr 5</t>
  </si>
  <si>
    <t>Yr 6</t>
  </si>
  <si>
    <t>Yr 7</t>
  </si>
  <si>
    <t>Yr 8</t>
  </si>
  <si>
    <t>Yr 9</t>
  </si>
  <si>
    <t>Yr 10</t>
  </si>
  <si>
    <t>Four year ending</t>
  </si>
  <si>
    <t>Ten year ending</t>
  </si>
  <si>
    <t>Period FP</t>
  </si>
  <si>
    <t>Select Year</t>
  </si>
  <si>
    <t> </t>
  </si>
  <si>
    <t xml:space="preserve">Acknowledgements </t>
  </si>
  <si>
    <t xml:space="preserve">Author </t>
  </si>
  <si>
    <t>Local Government Victoria in the Department of Government Services</t>
  </si>
  <si>
    <t>2022/23 to 2025/26</t>
  </si>
  <si>
    <t>2021/22</t>
  </si>
  <si>
    <t>2022/23</t>
  </si>
  <si>
    <t>2023/24</t>
  </si>
  <si>
    <t>2024/25</t>
  </si>
  <si>
    <t>2025/26</t>
  </si>
  <si>
    <t>2026/27</t>
  </si>
  <si>
    <t>2027/28</t>
  </si>
  <si>
    <t>2028/29</t>
  </si>
  <si>
    <t>2029/30</t>
  </si>
  <si>
    <t>2030/31</t>
  </si>
  <si>
    <t>2031/32</t>
  </si>
  <si>
    <t>2020/21</t>
  </si>
  <si>
    <t>2023/24 to 2026/27</t>
  </si>
  <si>
    <t>2024/25 to 2027/28</t>
  </si>
  <si>
    <t>2025/26 to 2028/29</t>
  </si>
  <si>
    <t>2026/27 to 2029/30</t>
  </si>
  <si>
    <t>2027/28 to 2030/31</t>
  </si>
  <si>
    <t>2028/29 to 2031/32</t>
  </si>
  <si>
    <t>2029/30 to 2032/33</t>
  </si>
  <si>
    <t>2030/31 to 2033/34</t>
  </si>
  <si>
    <t>2031/32 to 2034/35</t>
  </si>
  <si>
    <t>2032/33 to 2035/36</t>
  </si>
  <si>
    <t>2033/34 to 2036/37</t>
  </si>
  <si>
    <t>2032/33</t>
  </si>
  <si>
    <t>2034/35 to 2037/38</t>
  </si>
  <si>
    <t>2033/34</t>
  </si>
  <si>
    <t>2035/36 to 2038/39</t>
  </si>
  <si>
    <t>2034/35</t>
  </si>
  <si>
    <t>2035/36</t>
  </si>
  <si>
    <t>2036/37</t>
  </si>
  <si>
    <t>2037/38</t>
  </si>
  <si>
    <t>2038/39</t>
  </si>
  <si>
    <t>2039/40</t>
  </si>
  <si>
    <t>2040/41</t>
  </si>
  <si>
    <t>2041/42</t>
  </si>
  <si>
    <t>2042/43</t>
  </si>
  <si>
    <t>2043/44</t>
  </si>
  <si>
    <t>2044/45</t>
  </si>
  <si>
    <t>Contents</t>
  </si>
  <si>
    <t>Page</t>
  </si>
  <si>
    <t>Mayors and CEO's Introduction</t>
  </si>
  <si>
    <t>xx</t>
  </si>
  <si>
    <t>Budget Reports</t>
  </si>
  <si>
    <t>2.   Services and service performance indicators</t>
  </si>
  <si>
    <t>3.   Financial statements</t>
  </si>
  <si>
    <t>4.   Notes to the financial statements</t>
  </si>
  <si>
    <t>6.   Schedule of fees and charges</t>
  </si>
  <si>
    <t>Disclaimer</t>
  </si>
  <si>
    <t>The information contained in this document is for general guidance only. It is not professional advice and should not be used, relied upon or treated as a substitute for specific professional advice. Given the changing nature of laws, rules and regulations, and the inherent hazards of electronic communication, there may be delays, omissions or inaccuracies in information contained in this document.</t>
  </si>
  <si>
    <r>
      <t xml:space="preserve">The model budget, including financial statements, has been prepared in accordance with the requirements of the </t>
    </r>
    <r>
      <rPr>
        <i/>
        <sz val="10"/>
        <rFont val="Arial"/>
        <family val="2"/>
      </rPr>
      <t>Local Government Act 2020</t>
    </r>
    <r>
      <rPr>
        <sz val="10"/>
        <rFont val="Arial"/>
        <family val="2"/>
      </rPr>
      <t xml:space="preserve"> and the </t>
    </r>
    <r>
      <rPr>
        <i/>
        <sz val="10"/>
        <rFont val="Arial"/>
        <family val="2"/>
      </rPr>
      <t>Local Government (Planning and Reporting) Regulations 2020</t>
    </r>
    <r>
      <rPr>
        <sz val="10"/>
        <rFont val="Arial"/>
        <family val="2"/>
      </rPr>
      <t xml:space="preserve">. While every effort has been made to ensure that the information contained in this document has been accurate and complies with relevant Victorian legislation, each Council remains responsible to ensure that the budget they prepare is compliant with all statutory requirements. </t>
    </r>
  </si>
  <si>
    <t>Mayor and CEO’s Introduction</t>
  </si>
  <si>
    <t>G1</t>
  </si>
  <si>
    <t>Chief Financial Officer / Executive Summary (optional)</t>
  </si>
  <si>
    <t xml:space="preserve">Provide a summary and overview of the budget. </t>
  </si>
  <si>
    <t>Budget Influences (optional)</t>
  </si>
  <si>
    <t>Economic Assumptions (optional)</t>
  </si>
  <si>
    <t>Assumption</t>
  </si>
  <si>
    <t>Notes</t>
  </si>
  <si>
    <t>Actual</t>
  </si>
  <si>
    <t>Forecast</t>
  </si>
  <si>
    <t xml:space="preserve">Budget </t>
  </si>
  <si>
    <t>Projections</t>
  </si>
  <si>
    <t>Trend</t>
  </si>
  <si>
    <t>+/o/-</t>
  </si>
  <si>
    <t>Rate Cap Increase</t>
  </si>
  <si>
    <t>%</t>
  </si>
  <si>
    <t>Population Growth</t>
  </si>
  <si>
    <t>Investment Interest Rate</t>
  </si>
  <si>
    <t>Borrowing Interest Rate</t>
  </si>
  <si>
    <t>CPI</t>
  </si>
  <si>
    <t>User Fees</t>
  </si>
  <si>
    <t>Grants - Recurrent</t>
  </si>
  <si>
    <t>Grants - Non-Recurrent</t>
  </si>
  <si>
    <t>Contributions</t>
  </si>
  <si>
    <t>Proceeds from sale of assets</t>
  </si>
  <si>
    <t>$</t>
  </si>
  <si>
    <t>Finance Costs</t>
  </si>
  <si>
    <t>Other Revenue</t>
  </si>
  <si>
    <t>Employee Costs</t>
  </si>
  <si>
    <t>Contactors, consultants and materials</t>
  </si>
  <si>
    <t>Utilities</t>
  </si>
  <si>
    <t>Bad and doubtful debts</t>
  </si>
  <si>
    <t>Depreciation</t>
  </si>
  <si>
    <t>Other expenses</t>
  </si>
  <si>
    <t>Notes to Assumptions</t>
  </si>
  <si>
    <t>1.      Rate Cap</t>
  </si>
  <si>
    <t>&lt;add commentaries as appropriate&gt; recommended to make references to Revenue and Rating Plan</t>
  </si>
  <si>
    <t>2.      Population Growth</t>
  </si>
  <si>
    <t>&lt;add commentaries as appropriate&gt;</t>
  </si>
  <si>
    <t>3.      Investment Interest Rate</t>
  </si>
  <si>
    <t>4.      Borrowing Interest Rate</t>
  </si>
  <si>
    <t>5.      CPI</t>
  </si>
  <si>
    <t>6.      User Fees</t>
  </si>
  <si>
    <t>7.      Grants - Recurrent</t>
  </si>
  <si>
    <t>8.      Employee Costs</t>
  </si>
  <si>
    <t xml:space="preserve">&lt;add commentaries as appropriate&gt; recommended to make references to Workforce Plan </t>
  </si>
  <si>
    <t>G2</t>
  </si>
  <si>
    <t>1. Link to the Integrated Strategic Planning and Reporting Framework</t>
  </si>
  <si>
    <t>G3</t>
  </si>
  <si>
    <t>1.1  Legislative planning and accountability framework</t>
  </si>
  <si>
    <t xml:space="preserve">The Budget is a rolling four-year plan that outlines the financial and non-financial resources that Council requires to achieve the strategic objectives described in the Council Plan. The diagram below depicts the integrated strategic planning and reporting framework that applies to local government in Victoria. At each stage of the integrated strategic planning and reporting framework there are opportunities for community and stakeholder input. This is important to ensure transparency and accountability to both residents and ratepayers. </t>
  </si>
  <si>
    <t>Could alternatively use the below diagram:</t>
  </si>
  <si>
    <t xml:space="preserve">The timing of each component of the integrated strategic planning and reporting framework is critical to the successful achievement of the planned outcomes.
</t>
  </si>
  <si>
    <t>Source: Mark Davies (Financial Professional Solutions)</t>
  </si>
  <si>
    <t>1.1.2  Key planning considerations</t>
  </si>
  <si>
    <t>Service level planning</t>
  </si>
  <si>
    <t>G4</t>
  </si>
  <si>
    <t>1.2 Our purpose</t>
  </si>
  <si>
    <t>Insert vision statement</t>
  </si>
  <si>
    <t>Our mission</t>
  </si>
  <si>
    <t>Insert mission statement</t>
  </si>
  <si>
    <t>Our values</t>
  </si>
  <si>
    <t>Insert organisational values</t>
  </si>
  <si>
    <t xml:space="preserve">G5 </t>
  </si>
  <si>
    <t>1.3  Strategic objectives</t>
  </si>
  <si>
    <t>Insert introduction to Council's strategic objectives</t>
  </si>
  <si>
    <t>Strategic Objective</t>
  </si>
  <si>
    <t>Description</t>
  </si>
  <si>
    <t>1 Strategic Objective</t>
  </si>
  <si>
    <t>2 Strategic Objective</t>
  </si>
  <si>
    <t>G6</t>
  </si>
  <si>
    <t>2. Services and service performance indicators</t>
  </si>
  <si>
    <t>Insert introduction on how council will be able to achieve &lt;strategic objective 1&gt;</t>
  </si>
  <si>
    <t>Services</t>
  </si>
  <si>
    <t>Service area</t>
  </si>
  <si>
    <t>Description of services provided</t>
  </si>
  <si>
    <t>Budget</t>
  </si>
  <si>
    <t>$'000</t>
  </si>
  <si>
    <t>Describe the services to be provided (Add quantum of services delivered i.e. measures of activity e.g. number of school crossings)</t>
  </si>
  <si>
    <t>Inc</t>
  </si>
  <si>
    <t>Exp</t>
  </si>
  <si>
    <t>Surplus / (deficit)</t>
  </si>
  <si>
    <t>G7</t>
  </si>
  <si>
    <t>Indicator</t>
  </si>
  <si>
    <t>Governance*</t>
  </si>
  <si>
    <t>Insert introduction on how council will be able to achieve &lt;strategic objective 2&gt;</t>
  </si>
  <si>
    <t>Surplus/  (deficit)</t>
  </si>
  <si>
    <t>Performance Measure</t>
  </si>
  <si>
    <t>Computation</t>
  </si>
  <si>
    <t>Governance</t>
  </si>
  <si>
    <t>Community satisfaction rating out of 100 with how Council has performed on community consultation and engagement</t>
  </si>
  <si>
    <t>Statutory planning</t>
  </si>
  <si>
    <t>[Number of planning application decisions made within 60 days for regular permits and 10 days for VicSmart permits / Number of planning application decisions made] x100</t>
  </si>
  <si>
    <t>Roads</t>
  </si>
  <si>
    <t>Sealed local roads below the intervention level (percentage of sealed local roads that are below the renewal intervention level set by Council and not requiring renewal)</t>
  </si>
  <si>
    <t>[Number of kilometres of sealed local roads below the renewal intervention level set by Council / Kilometres of sealed local roads] x100</t>
  </si>
  <si>
    <t>Libraries</t>
  </si>
  <si>
    <t>Library membership  (Percentage of the population that are registered library members)</t>
  </si>
  <si>
    <t>[Number of registered library members / Population] x100</t>
  </si>
  <si>
    <t>Waste management</t>
  </si>
  <si>
    <t>Food safety</t>
  </si>
  <si>
    <t>Critical and major non-compliance outcome notifications.  (Percentage of critical and major non-compliance outcome notifications that are followed up by Council)</t>
  </si>
  <si>
    <t>[Number of critical non-compliance outcome notifications and major non-compliance outcome notifications about a food premises followed up / Number of critical non-compliance outcome notifications and major non-compliance outcome notifications about food premises] x100</t>
  </si>
  <si>
    <t>[Number of children who attend the MCH service at least once (in the financial year) / Number of children enrolled in the MCH service] x100</t>
  </si>
  <si>
    <t>[Number of Aboriginal children who attend the MCH service at least once (in the financial year) / Number of Aboriginal children enrolled in the MCH service] x100</t>
  </si>
  <si>
    <t>G8</t>
  </si>
  <si>
    <t>2.3  Reconciliation with budgeted operating result</t>
  </si>
  <si>
    <t>Surplus/ (Deficit)</t>
  </si>
  <si>
    <t>Expenditure</t>
  </si>
  <si>
    <t>Income / Revenue</t>
  </si>
  <si>
    <t>$’000</t>
  </si>
  <si>
    <t>Strategic Objective 1</t>
  </si>
  <si>
    <t>Strategic Objective 2</t>
  </si>
  <si>
    <t>Strategic Objective 3</t>
  </si>
  <si>
    <t>Total</t>
  </si>
  <si>
    <t>Expenses added in:</t>
  </si>
  <si>
    <t>Finance costs</t>
  </si>
  <si>
    <t>Others</t>
  </si>
  <si>
    <t>Surplus/(Deficit) before funding sources</t>
  </si>
  <si>
    <t>Funding sources added in:</t>
  </si>
  <si>
    <t>Rates and charges revenue</t>
  </si>
  <si>
    <t>Waste charge revenue</t>
  </si>
  <si>
    <t>Total funding sources</t>
  </si>
  <si>
    <t>Operating surplus/(deficit) for the year</t>
  </si>
  <si>
    <t>3. Financial Statements</t>
  </si>
  <si>
    <r>
      <t xml:space="preserve">This section includes the following financial statements prepared in accordance with the </t>
    </r>
    <r>
      <rPr>
        <i/>
        <sz val="8"/>
        <rFont val="Arial"/>
        <family val="2"/>
      </rPr>
      <t>Local Government Act 2020</t>
    </r>
    <r>
      <rPr>
        <sz val="8"/>
        <rFont val="Arial"/>
        <family val="2"/>
      </rPr>
      <t xml:space="preserve"> and the </t>
    </r>
    <r>
      <rPr>
        <i/>
        <sz val="8"/>
        <rFont val="Arial"/>
        <family val="2"/>
      </rPr>
      <t>Local Government (Planning and Reporting) Regulations 2020</t>
    </r>
    <r>
      <rPr>
        <sz val="8"/>
        <rFont val="Arial"/>
        <family val="2"/>
      </rPr>
      <t>.</t>
    </r>
  </si>
  <si>
    <t>Comprehensive Income Statement</t>
  </si>
  <si>
    <t xml:space="preserve"> </t>
  </si>
  <si>
    <t>Balance Sheet</t>
  </si>
  <si>
    <t>Statement of Changes in Equity</t>
  </si>
  <si>
    <t>Statement of Cash Flows</t>
  </si>
  <si>
    <t>Statement of Capital Works</t>
  </si>
  <si>
    <t>Statement of Human Resources</t>
  </si>
  <si>
    <t>G9</t>
  </si>
  <si>
    <t>NOTES</t>
  </si>
  <si>
    <t>Rates and charges</t>
  </si>
  <si>
    <t>4.1.1</t>
  </si>
  <si>
    <t>Statutory fees and fines</t>
  </si>
  <si>
    <t>4.1.2</t>
  </si>
  <si>
    <t>User fees</t>
  </si>
  <si>
    <t>4.1.3</t>
  </si>
  <si>
    <t>Grants - operating</t>
  </si>
  <si>
    <t>4.1.4</t>
  </si>
  <si>
    <t>Grants - capital</t>
  </si>
  <si>
    <t>Contributions - monetary</t>
  </si>
  <si>
    <t>4.1.5</t>
  </si>
  <si>
    <t>Contributions - non-monetary</t>
  </si>
  <si>
    <t>Net gain (or loss) on disposal of property, infrastructure, plant and equipment</t>
  </si>
  <si>
    <t>Fair value adjustments for investment property</t>
  </si>
  <si>
    <t xml:space="preserve">Share of net profits (or loss) of associates and joint ventures </t>
  </si>
  <si>
    <t>Other income</t>
  </si>
  <si>
    <t>4.1.6</t>
  </si>
  <si>
    <t>Total income / revenue</t>
  </si>
  <si>
    <t>Expenses</t>
  </si>
  <si>
    <t>Employee costs</t>
  </si>
  <si>
    <t>4.1.7</t>
  </si>
  <si>
    <t>Materials and services</t>
  </si>
  <si>
    <t>4.1.8</t>
  </si>
  <si>
    <t>4.1.9</t>
  </si>
  <si>
    <t>Amortisation - intangible assets</t>
  </si>
  <si>
    <t>4.1.10</t>
  </si>
  <si>
    <t>Depreciation - right of use assets</t>
  </si>
  <si>
    <t>4.1.11</t>
  </si>
  <si>
    <t>Allowance for impairment losses</t>
  </si>
  <si>
    <t>Borrowing costs</t>
  </si>
  <si>
    <t>Finance costs - leases</t>
  </si>
  <si>
    <t>4.1.12</t>
  </si>
  <si>
    <t>Total expenses</t>
  </si>
  <si>
    <t>Surplus/(deficit) for the year</t>
  </si>
  <si>
    <t>Other comprehensive income</t>
  </si>
  <si>
    <t>Items that will not be reclassified to surplus or deficit in future periods</t>
  </si>
  <si>
    <t>Net asset revaluation gain /(loss)</t>
  </si>
  <si>
    <t xml:space="preserve">Share of other comprehensive income of associates and joint ventures </t>
  </si>
  <si>
    <r>
      <t xml:space="preserve">Items that may be reclassified to surplus or deficit in future periods
</t>
    </r>
    <r>
      <rPr>
        <sz val="8"/>
        <rFont val="Arial"/>
        <family val="2"/>
      </rPr>
      <t>(detail as appropriate)</t>
    </r>
  </si>
  <si>
    <t>Total other comprehensive income</t>
  </si>
  <si>
    <t>Total comprehensive result</t>
  </si>
  <si>
    <t>Assets</t>
  </si>
  <si>
    <t>Current assets</t>
  </si>
  <si>
    <t>Cash and cash equivalents</t>
  </si>
  <si>
    <t>Trade and other receivables</t>
  </si>
  <si>
    <t>Other financial assets</t>
  </si>
  <si>
    <t>Inventories</t>
  </si>
  <si>
    <t>Prepayments</t>
  </si>
  <si>
    <t>Non-current assets classified as held for sale</t>
  </si>
  <si>
    <t>Contract assets</t>
  </si>
  <si>
    <t>Other assets</t>
  </si>
  <si>
    <t>Total current assets</t>
  </si>
  <si>
    <t>4.2.1</t>
  </si>
  <si>
    <t>Non-current assets</t>
  </si>
  <si>
    <t>Investments in associates, joint arrangement and subsidiaries</t>
  </si>
  <si>
    <t>Property, infrastructure, plant &amp; equipment</t>
  </si>
  <si>
    <t>Right-of-use assets</t>
  </si>
  <si>
    <t>4.2.4</t>
  </si>
  <si>
    <t>Investment property</t>
  </si>
  <si>
    <t>Intangible assets</t>
  </si>
  <si>
    <t>Total non-current assets</t>
  </si>
  <si>
    <t>Total assets</t>
  </si>
  <si>
    <t>Liabilities</t>
  </si>
  <si>
    <t>Current liabilities</t>
  </si>
  <si>
    <t>Trade and other payables</t>
  </si>
  <si>
    <t>Trust funds and deposits</t>
  </si>
  <si>
    <t>Contract and other liabilities</t>
  </si>
  <si>
    <t>Provisions</t>
  </si>
  <si>
    <t>Interest-bearing liabilities</t>
  </si>
  <si>
    <t>4.2.3</t>
  </si>
  <si>
    <t>Lease liabilities</t>
  </si>
  <si>
    <t>Total current liabilities</t>
  </si>
  <si>
    <t>4.2.2</t>
  </si>
  <si>
    <t>Non-current liabilities</t>
  </si>
  <si>
    <t>Total non-current liabilities</t>
  </si>
  <si>
    <t>Total liabilities</t>
  </si>
  <si>
    <t>Net assets</t>
  </si>
  <si>
    <t>Equity</t>
  </si>
  <si>
    <t>Accumulated surplus</t>
  </si>
  <si>
    <t>Reserves</t>
  </si>
  <si>
    <t>Total equity</t>
  </si>
  <si>
    <t>Accumulated Surplus</t>
  </si>
  <si>
    <t>Revaluation Reserve</t>
  </si>
  <si>
    <t>Other Reserves</t>
  </si>
  <si>
    <t>Balance at beginning of the financial year</t>
  </si>
  <si>
    <t>Net asset revaluation gain/(loss)</t>
  </si>
  <si>
    <t>-</t>
  </si>
  <si>
    <t>Transfers to other reserves</t>
  </si>
  <si>
    <t>Transfers from other reserves</t>
  </si>
  <si>
    <t>Balance at end of the financial year</t>
  </si>
  <si>
    <t>4.3.1</t>
  </si>
  <si>
    <t>4.3.2</t>
  </si>
  <si>
    <t>Inflows</t>
  </si>
  <si>
    <t>(Outflows)</t>
  </si>
  <si>
    <t>Cash flows from operating activities</t>
  </si>
  <si>
    <t xml:space="preserve">Statutory fees and fines </t>
  </si>
  <si>
    <t>Interest received</t>
  </si>
  <si>
    <t>Dividends received</t>
  </si>
  <si>
    <t>Trust funds and deposits taken</t>
  </si>
  <si>
    <t>Other receipts</t>
  </si>
  <si>
    <t>Net GST refund / payment</t>
  </si>
  <si>
    <t>Short-term, low value and variable lease payments</t>
  </si>
  <si>
    <t>Trust funds and deposits repaid</t>
  </si>
  <si>
    <t>Other payments</t>
  </si>
  <si>
    <t xml:space="preserve">Net cash provided by/(used in) operating activities </t>
  </si>
  <si>
    <t>4.4.1</t>
  </si>
  <si>
    <t>Cash flows from investing activities</t>
  </si>
  <si>
    <t xml:space="preserve">Payments for property, infrastructure, plant and equipment </t>
  </si>
  <si>
    <t xml:space="preserve">Proceeds from sale of property, infrastructure, plant and equipment </t>
  </si>
  <si>
    <t>Payments for investments</t>
  </si>
  <si>
    <t>Proceeds from sale of investments</t>
  </si>
  <si>
    <t>Loans and advances made</t>
  </si>
  <si>
    <t xml:space="preserve">Payments of loans and advances </t>
  </si>
  <si>
    <t xml:space="preserve">Net cash provided by/ (used in) investing activities </t>
  </si>
  <si>
    <t>4.4.2</t>
  </si>
  <si>
    <t xml:space="preserve">Cash flows from financing activities </t>
  </si>
  <si>
    <t xml:space="preserve">Finance costs </t>
  </si>
  <si>
    <t xml:space="preserve">Proceeds from borrowings </t>
  </si>
  <si>
    <t xml:space="preserve">Repayment of borrowings </t>
  </si>
  <si>
    <t>Interest paid - lease liability</t>
  </si>
  <si>
    <t>Repayment of lease liabilities</t>
  </si>
  <si>
    <t xml:space="preserve">Net cash provided by/(used in) financing activities </t>
  </si>
  <si>
    <t>4.4.3</t>
  </si>
  <si>
    <t xml:space="preserve">Net increase/(decrease) in cash &amp; cash equivalents </t>
  </si>
  <si>
    <t xml:space="preserve">Cash and cash equivalents at the beginning of the financial year </t>
  </si>
  <si>
    <t xml:space="preserve">Cash and cash equivalents at the end of the financial year </t>
  </si>
  <si>
    <t>Property</t>
  </si>
  <si>
    <t>Land</t>
  </si>
  <si>
    <t>Land improvements</t>
  </si>
  <si>
    <t>Total land</t>
  </si>
  <si>
    <t>Buildings</t>
  </si>
  <si>
    <t>Heritage buildings</t>
  </si>
  <si>
    <t>Building improvements</t>
  </si>
  <si>
    <t>Leasehold improvements</t>
  </si>
  <si>
    <t>Total buildings</t>
  </si>
  <si>
    <t>Total property</t>
  </si>
  <si>
    <t>Plant and equipment</t>
  </si>
  <si>
    <t>Heritage plant and equipment</t>
  </si>
  <si>
    <t>Plant, machinery and equipment</t>
  </si>
  <si>
    <t>Fixtures, fittings and furniture</t>
  </si>
  <si>
    <t>Computers and telecommunications</t>
  </si>
  <si>
    <t>Library books</t>
  </si>
  <si>
    <t>Total plant and equipment</t>
  </si>
  <si>
    <t>Infrastructure</t>
  </si>
  <si>
    <t>Bridges</t>
  </si>
  <si>
    <t>Footpaths and cycleways</t>
  </si>
  <si>
    <t>Drainage</t>
  </si>
  <si>
    <t>Recreational, leisure and community facilities</t>
  </si>
  <si>
    <t>Parks, open space and streetscapes</t>
  </si>
  <si>
    <t>Aerodromes</t>
  </si>
  <si>
    <t>Off street car parks</t>
  </si>
  <si>
    <t>Other infrastructure</t>
  </si>
  <si>
    <t>Total infrastructure</t>
  </si>
  <si>
    <t>Total capital works expenditure</t>
  </si>
  <si>
    <t>4.5.1</t>
  </si>
  <si>
    <t>Represented by:</t>
  </si>
  <si>
    <t>New asset expenditure</t>
  </si>
  <si>
    <t>Asset renewal expenditure</t>
  </si>
  <si>
    <t>Asset expansion expenditure</t>
  </si>
  <si>
    <t>Asset upgrade expenditure</t>
  </si>
  <si>
    <t>Funding sources represented by:</t>
  </si>
  <si>
    <t>Grants</t>
  </si>
  <si>
    <t>Council cash</t>
  </si>
  <si>
    <t>Borrowings</t>
  </si>
  <si>
    <t>G10</t>
  </si>
  <si>
    <t>Staff expenditure</t>
  </si>
  <si>
    <t>Employee costs - operating</t>
  </si>
  <si>
    <t>Employee costs - capital</t>
  </si>
  <si>
    <t xml:space="preserve">Total staff expenditure </t>
  </si>
  <si>
    <t>FTE</t>
  </si>
  <si>
    <t>Staff numbers</t>
  </si>
  <si>
    <t>Employees</t>
  </si>
  <si>
    <t>Total staff numbers</t>
  </si>
  <si>
    <t>A summary of human resources expenditure categorised according to the organisational structure of Council is included below:</t>
  </si>
  <si>
    <t>Department</t>
  </si>
  <si>
    <t>Comprises</t>
  </si>
  <si>
    <t>Permanent</t>
  </si>
  <si>
    <t>Casual</t>
  </si>
  <si>
    <t>Temporary</t>
  </si>
  <si>
    <t>Full Time</t>
  </si>
  <si>
    <t>Part time</t>
  </si>
  <si>
    <t>Asset Management</t>
  </si>
  <si>
    <t>City Services</t>
  </si>
  <si>
    <t>Community Services</t>
  </si>
  <si>
    <t>Corporate Services</t>
  </si>
  <si>
    <t>Culture and Leisure</t>
  </si>
  <si>
    <t>Environment and Amenity</t>
  </si>
  <si>
    <t>Strategy and Governance</t>
  </si>
  <si>
    <t>Total permanent staff expenditure</t>
  </si>
  <si>
    <t>Other employee related expenditure</t>
  </si>
  <si>
    <t>Capitalised labour costs</t>
  </si>
  <si>
    <t>Total expenditure</t>
  </si>
  <si>
    <t>A summary of the number of full time equivalent (FTE) Council staff in relation to the above expenditure is included below:</t>
  </si>
  <si>
    <t>Total staff</t>
  </si>
  <si>
    <t>Summary of Planned Human Resources Expenditure</t>
  </si>
  <si>
    <t>&lt;&lt;detail organisation structure as appropriate&gt;&gt;</t>
  </si>
  <si>
    <t>Permanent - Full time</t>
  </si>
  <si>
    <t>Women</t>
  </si>
  <si>
    <t xml:space="preserve">Men </t>
  </si>
  <si>
    <t>Persons of self-described gender</t>
  </si>
  <si>
    <t>Permanent - Part time</t>
  </si>
  <si>
    <t>Total &lt;&lt;detail organisational structure as appropriate&gt;&gt;</t>
  </si>
  <si>
    <t>Casuals, temporary and other expenditure</t>
  </si>
  <si>
    <t>Total staff expenditure</t>
  </si>
  <si>
    <t>Casuals and temporary staff</t>
  </si>
  <si>
    <t>Capitalised labour</t>
  </si>
  <si>
    <t>Vacant positions</t>
  </si>
  <si>
    <t>New positions</t>
  </si>
  <si>
    <t xml:space="preserve">4. Notes to the financial statements </t>
  </si>
  <si>
    <t>This section presents detailed information on material components of the financial statements. Council needs to assess which components are material, considering the dollar amounts and nature of these components.</t>
  </si>
  <si>
    <t>4.1 Comprehensive Income Statement</t>
  </si>
  <si>
    <t>G11</t>
  </si>
  <si>
    <t>4.1.1 Rates and charges</t>
  </si>
  <si>
    <t>4.1.1(a) The reconciliation of the total rates and charges to the Comprehensive Income Statement is as follows:</t>
  </si>
  <si>
    <t>Change</t>
  </si>
  <si>
    <t>Forecast Actual</t>
  </si>
  <si>
    <t>General rates*</t>
  </si>
  <si>
    <t>Municipal charge*</t>
  </si>
  <si>
    <t>Service rates and charges</t>
  </si>
  <si>
    <t>Special rates and charges</t>
  </si>
  <si>
    <t>Supplementary rates and rate adjustments</t>
  </si>
  <si>
    <t>Interest on rates and charges</t>
  </si>
  <si>
    <t>Revenue in lieu of rates</t>
  </si>
  <si>
    <t>Total rates and charges</t>
  </si>
  <si>
    <t>*These items are subject to the rate cap established under the FGRS</t>
  </si>
  <si>
    <t>4.1.1(b)  The rate in the dollar to be levied as general rates under section 158 of the Act for each type or class of land compared with the previous financial year</t>
  </si>
  <si>
    <t>Type or class of land</t>
  </si>
  <si>
    <t>cents/$CIV*</t>
  </si>
  <si>
    <t>General rate for rateable residential properties</t>
  </si>
  <si>
    <t>General rate for rateable commercial properties</t>
  </si>
  <si>
    <t>General rate for rateable industrial properties</t>
  </si>
  <si>
    <t>(* Use CIV or NAV depending on the valuation basis used by the Council)</t>
  </si>
  <si>
    <t>4.1.1(c) The estimated total amount to be raised by general rates in relation to each type or class of land, and the estimated total amount to be raised by general rates, compared with the previous financial year</t>
  </si>
  <si>
    <t xml:space="preserve">Residential </t>
  </si>
  <si>
    <t xml:space="preserve">Commercial </t>
  </si>
  <si>
    <t>Industrial</t>
  </si>
  <si>
    <t>Total amount to be raised by general rates</t>
  </si>
  <si>
    <t>4.1.1(d) The number of assessments in relation to each type or class of land, and the total number of assessments, compared with the previous financial year</t>
  </si>
  <si>
    <t>Number</t>
  </si>
  <si>
    <t>Residential</t>
  </si>
  <si>
    <t>Commercial</t>
  </si>
  <si>
    <t>Total number of assessments</t>
  </si>
  <si>
    <t>4.1.1(e) The basis of valuation to be used is the*</t>
  </si>
  <si>
    <t>(*use Capital Improved Value (CIV) or Net Annual Value (NAV) depending on which is applicable to Council).</t>
  </si>
  <si>
    <t>4.1.1(f) The estimated total value of each type or class of land, and the estimated total value of land, compared with the previous financial year</t>
  </si>
  <si>
    <t>Total value of land</t>
  </si>
  <si>
    <t>4.1.1(g) The municipal charge under Section 159 of the Act compared with the previous financial year</t>
  </si>
  <si>
    <t> Type of Charge</t>
  </si>
  <si>
    <t>Per Rateable Property</t>
  </si>
  <si>
    <t xml:space="preserve">Municipal </t>
  </si>
  <si>
    <t>4.1.1(h) The estimated total amount to be raised by municipal charges compared with the previous financial year</t>
  </si>
  <si>
    <t>4.1.1(i) The rate or unit amount to be levied for each type of service rate or charge under Section 162 of the Act compared with the previous financial year and detailed disclosure of the actual service/s rendered for the amount levied</t>
  </si>
  <si>
    <t>List service rate/charge</t>
  </si>
  <si>
    <t xml:space="preserve">Total </t>
  </si>
  <si>
    <t>4.1.1(j)  The estimated total amount to be raised by each type of service rate or charge, and the estimated total amount to be raised by service rates and charges, compared with the previous financial year</t>
  </si>
  <si>
    <t>4.1.1(k) The estimated total amount to be raised by all rates and charges compared with the previous financial year</t>
  </si>
  <si>
    <t>List rate/charge</t>
  </si>
  <si>
    <t>Total Rates and charges</t>
  </si>
  <si>
    <t>4.1.1(l) Fair Go Rates System Compliance</t>
  </si>
  <si>
    <r>
      <t>&lt;&lt;</t>
    </r>
    <r>
      <rPr>
        <i/>
        <sz val="8"/>
        <rFont val="Arial"/>
        <family val="2"/>
      </rPr>
      <t>Victoria City Council</t>
    </r>
    <r>
      <rPr>
        <sz val="8"/>
        <rFont val="Arial"/>
        <family val="2"/>
      </rPr>
      <t>&gt;&gt; is required to comply with the State Government’s Fair Go Rates System (FGRS).  The table below details the budget assumptions consistent with the requirements of the Fair Go Rates System.</t>
    </r>
  </si>
  <si>
    <t>Total Rates</t>
  </si>
  <si>
    <t>Number of rateable properties</t>
  </si>
  <si>
    <t>Base Average Rate</t>
  </si>
  <si>
    <t>Maximum Rate Increase (set by the State Government)</t>
  </si>
  <si>
    <t>Capped Average Rate</t>
  </si>
  <si>
    <t>Maximum General Rates and Municipal Charges Revenue</t>
  </si>
  <si>
    <t>Budgeted General Rates and Municipal Charges Revenue</t>
  </si>
  <si>
    <t>Budgeted Supplementary Rates</t>
  </si>
  <si>
    <t>Budgeted Total Rates and Municipal Charges Revenue</t>
  </si>
  <si>
    <t>4.1.1(m) Any significant changes that may affect the estimated amounts to be raised by rates and charges</t>
  </si>
  <si>
    <t>There are no known significant changes which may affect the estimated amounts to be raised by rates and charges. However, the total amount to be raised by rates and charges may be affected by:</t>
  </si>
  <si>
    <r>
      <t>·</t>
    </r>
    <r>
      <rPr>
        <sz val="8"/>
        <rFont val="Times New Roman"/>
        <family val="1"/>
      </rPr>
      <t xml:space="preserve">      </t>
    </r>
    <r>
      <rPr>
        <sz val="8"/>
        <rFont val="Arial"/>
        <family val="2"/>
      </rPr>
      <t>The variation of returned levels of value (e.g. valuation appeals)</t>
    </r>
  </si>
  <si>
    <r>
      <t>·</t>
    </r>
    <r>
      <rPr>
        <sz val="8"/>
        <rFont val="Times New Roman"/>
        <family val="1"/>
      </rPr>
      <t xml:space="preserve">      </t>
    </r>
    <r>
      <rPr>
        <sz val="8"/>
        <rFont val="Arial"/>
        <family val="2"/>
      </rPr>
      <t>Changes of use of land such that rateable land becomes non-rateable land and vice versa</t>
    </r>
  </si>
  <si>
    <r>
      <t>·</t>
    </r>
    <r>
      <rPr>
        <sz val="8"/>
        <rFont val="Times New Roman"/>
        <family val="1"/>
      </rPr>
      <t xml:space="preserve">      </t>
    </r>
    <r>
      <rPr>
        <sz val="8"/>
        <rFont val="Arial"/>
        <family val="2"/>
      </rPr>
      <t>Changes of use of land such that residential land becomes business land and vice versa.</t>
    </r>
  </si>
  <si>
    <r>
      <t>4.1.1(n) Differential rates</t>
    </r>
    <r>
      <rPr>
        <b/>
        <sz val="8"/>
        <color rgb="FFCC0000"/>
        <rFont val="Arial"/>
        <family val="2"/>
      </rPr>
      <t xml:space="preserve"> </t>
    </r>
  </si>
  <si>
    <t>Refer to better practice guide for details on disclosing differential rates.</t>
  </si>
  <si>
    <t>G12</t>
  </si>
  <si>
    <t>4.1.2 Statutory fees and fines</t>
  </si>
  <si>
    <t>Infringements and costs</t>
  </si>
  <si>
    <t>Court recoveries</t>
  </si>
  <si>
    <t>Town planning fees</t>
  </si>
  <si>
    <t>List other components - agree to Model Accounts</t>
  </si>
  <si>
    <t>Total statutory fees and fines</t>
  </si>
  <si>
    <t>&lt;Add comments here&gt;</t>
  </si>
  <si>
    <t>4.1.3 User fees</t>
  </si>
  <si>
    <t>Aged and health services</t>
  </si>
  <si>
    <t>Leisure centre and recreation</t>
  </si>
  <si>
    <t>Child care/children's programs</t>
  </si>
  <si>
    <t>Total user fees</t>
  </si>
  <si>
    <t>G13</t>
  </si>
  <si>
    <t>4.1.4 Grants</t>
  </si>
  <si>
    <t>Grants are required by the Act and the Regulations to be disclosed in Council’s budget.</t>
  </si>
  <si>
    <t>Grants were received in respect of the following:</t>
  </si>
  <si>
    <t>Summary of grants</t>
  </si>
  <si>
    <t>Commonwealth funded grants</t>
  </si>
  <si>
    <t>State funded grants</t>
  </si>
  <si>
    <t>Total grants received</t>
  </si>
  <si>
    <r>
      <t>(a)</t>
    </r>
    <r>
      <rPr>
        <b/>
        <sz val="8"/>
        <rFont val="Times New Roman"/>
        <family val="1"/>
      </rPr>
      <t xml:space="preserve">    </t>
    </r>
    <r>
      <rPr>
        <b/>
        <sz val="8"/>
        <rFont val="Arial"/>
        <family val="2"/>
      </rPr>
      <t>Operating Grants</t>
    </r>
  </si>
  <si>
    <t xml:space="preserve">Recurrent - Commonwealth Government </t>
  </si>
  <si>
    <t>Financial Assistance Grants</t>
  </si>
  <si>
    <t>Family day care</t>
  </si>
  <si>
    <t>General home care</t>
  </si>
  <si>
    <t>Add additional grants by type as appropriate</t>
  </si>
  <si>
    <t>Recurrent - State Government</t>
  </si>
  <si>
    <t>Primary care partnerships</t>
  </si>
  <si>
    <t>Aged care</t>
  </si>
  <si>
    <t>School crossing supervisors</t>
  </si>
  <si>
    <t>Maternal and child health</t>
  </si>
  <si>
    <t>Recreation</t>
  </si>
  <si>
    <t>Community safety</t>
  </si>
  <si>
    <t>Total recurrent grants</t>
  </si>
  <si>
    <t>Non-recurrent - Commonwealth Government</t>
  </si>
  <si>
    <t>Drainage maintenance</t>
  </si>
  <si>
    <t>Environmental planning</t>
  </si>
  <si>
    <t>Non-recurrent - State Government</t>
  </si>
  <si>
    <t>Community health</t>
  </si>
  <si>
    <t>Family and children</t>
  </si>
  <si>
    <t>Total non-recurrent grants</t>
  </si>
  <si>
    <t>Total operating grants</t>
  </si>
  <si>
    <r>
      <t>(b)</t>
    </r>
    <r>
      <rPr>
        <b/>
        <sz val="8"/>
        <rFont val="Times New Roman"/>
        <family val="1"/>
      </rPr>
      <t xml:space="preserve">    </t>
    </r>
    <r>
      <rPr>
        <b/>
        <sz val="8"/>
        <rFont val="Arial"/>
        <family val="2"/>
      </rPr>
      <t>Capital Grants</t>
    </r>
  </si>
  <si>
    <t>Roads to recovery</t>
  </si>
  <si>
    <t>Plant and machinery</t>
  </si>
  <si>
    <t>Total capital grants</t>
  </si>
  <si>
    <t>Total Grants</t>
  </si>
  <si>
    <t>Insert commentaries on operating grants – e.g. sources and use of funds and projected level in the next financial year.</t>
  </si>
  <si>
    <t>Insert commentaries on capital grants – e.g. sources and use of funds and projected level in the next financial year.</t>
  </si>
  <si>
    <t>4.1.5 Contributions</t>
  </si>
  <si>
    <t>Monetary</t>
  </si>
  <si>
    <t>Non-monetary</t>
  </si>
  <si>
    <t>Total contributions</t>
  </si>
  <si>
    <t>4.1.6 Other income</t>
  </si>
  <si>
    <t>Interest</t>
  </si>
  <si>
    <t>Dividends</t>
  </si>
  <si>
    <t>Investment property rental</t>
  </si>
  <si>
    <t>Total other income</t>
  </si>
  <si>
    <t>4.1.7 Employee costs</t>
  </si>
  <si>
    <t>Wages and salaries</t>
  </si>
  <si>
    <t>WorkCover</t>
  </si>
  <si>
    <t>Superannuation</t>
  </si>
  <si>
    <t>Total employee costs</t>
  </si>
  <si>
    <t>4.1.8 Materials and services</t>
  </si>
  <si>
    <t>&lt;&lt;list major contracts separately or combine with like function&gt;&gt;</t>
  </si>
  <si>
    <t>Building maintenance</t>
  </si>
  <si>
    <t>General maintenance</t>
  </si>
  <si>
    <t>Total materials and services</t>
  </si>
  <si>
    <t>4.1.9 Depreciation</t>
  </si>
  <si>
    <t>Plant &amp; equipment</t>
  </si>
  <si>
    <t>Total depreciation</t>
  </si>
  <si>
    <t xml:space="preserve">4.1.10 Amortisation - Intangible assets </t>
  </si>
  <si>
    <t>Total amortisation - intangible assets</t>
  </si>
  <si>
    <t>4.1.11 Depreciation - Right of use assets</t>
  </si>
  <si>
    <t>Right of use assets</t>
  </si>
  <si>
    <t>Total depreciation - right of use assets</t>
  </si>
  <si>
    <t>4.1.12 Other expenses</t>
  </si>
  <si>
    <t>Add additional tables for each material component of the Comprehensive Income Statement</t>
  </si>
  <si>
    <t xml:space="preserve">List the other components </t>
  </si>
  <si>
    <t>List the other components - agree to Model Accounts</t>
  </si>
  <si>
    <t>Total other expenses</t>
  </si>
  <si>
    <t>4.2 Balance Sheet</t>
  </si>
  <si>
    <t>4.2.1 Assets</t>
  </si>
  <si>
    <t>&lt;Add relevant comments here&gt;</t>
  </si>
  <si>
    <t>4.2.2 Liabilities</t>
  </si>
  <si>
    <t>G14</t>
  </si>
  <si>
    <t>4.2.3 Borrowings</t>
  </si>
  <si>
    <t xml:space="preserve">The table below shows information on borrowings specifically required by the Regulations. </t>
  </si>
  <si>
    <t>Amount borrowed as at 30 June of the prior year</t>
  </si>
  <si>
    <t>Amount proposed to be borrowed</t>
  </si>
  <si>
    <t>Amount projected to be redeemed</t>
  </si>
  <si>
    <t>Amount of borrowings as at 30 June</t>
  </si>
  <si>
    <t>Amount (of opening balance) to be refinanced</t>
  </si>
  <si>
    <t>OPTIONAL</t>
  </si>
  <si>
    <t>4.2.4 Leases by category</t>
  </si>
  <si>
    <r>
      <t xml:space="preserve">As a result of the introduction of </t>
    </r>
    <r>
      <rPr>
        <i/>
        <sz val="8"/>
        <rFont val="Arial"/>
        <family val="2"/>
      </rPr>
      <t>AASB 16 Leases</t>
    </r>
    <r>
      <rPr>
        <sz val="8"/>
        <rFont val="Arial"/>
        <family val="2"/>
      </rPr>
      <t>, right-of-use assets and lease liabilities have been recognised as outlined in the table below.</t>
    </r>
  </si>
  <si>
    <t>Vehicles</t>
  </si>
  <si>
    <t>Other, etc.</t>
  </si>
  <si>
    <t>Total right-of-use assets</t>
  </si>
  <si>
    <t>Current lease Liabilities</t>
  </si>
  <si>
    <t>Land and buildings</t>
  </si>
  <si>
    <t>Total current lease liabilities</t>
  </si>
  <si>
    <t>Non-current lease liabilities</t>
  </si>
  <si>
    <t>Total non-current lease liabilities</t>
  </si>
  <si>
    <t>Total lease liabilities</t>
  </si>
  <si>
    <t xml:space="preserve">Where the interest rate applicable to a lease is not expressed in the lease agreement, Council applies the average incremental borrowing rate in the calculation of lease liabilities.  The current incremental borrowing rate is XX%. </t>
  </si>
  <si>
    <t>4.3 Statement of changes in Equity</t>
  </si>
  <si>
    <t>4.3.1 Reserves</t>
  </si>
  <si>
    <t>&lt;Add comments detailing movements to and from reserves.  If not clearly apparent, comments should explain the purpose of the reserve &gt;</t>
  </si>
  <si>
    <t>4.3.2 Equity</t>
  </si>
  <si>
    <t>&lt;Add any relevant comments here&gt;</t>
  </si>
  <si>
    <t>4.4 Statement of Cash Flows</t>
  </si>
  <si>
    <t>4.4.1 Net cash flows provided by/used in operating activities</t>
  </si>
  <si>
    <t>4.4.2 Net cash flows provided by/used in investing activities</t>
  </si>
  <si>
    <t>4.4.3 Net cash flows provided by/used in financing activities</t>
  </si>
  <si>
    <t>4. Notes to the financial statements (optional 4 year figures)</t>
  </si>
  <si>
    <t xml:space="preserve">Actual </t>
  </si>
  <si>
    <t>4.1.1(i) The rate or unit amount to be levied for each type of service rate or charge under Section 162 of the Act compared with the previous financial year</t>
  </si>
  <si>
    <t>Victoria City Council is required to comply with the State Government’s Fair Go Rates System (FGRS).  The table below details the budget assumptions consistent with the requirements of the Fair Go Rates System.</t>
  </si>
  <si>
    <t>4.5 Capital works program</t>
  </si>
  <si>
    <t>G15</t>
  </si>
  <si>
    <t>4.5.1 Summary</t>
  </si>
  <si>
    <t xml:space="preserve">Plant and equipment </t>
  </si>
  <si>
    <t>Project Cost</t>
  </si>
  <si>
    <t>Asset expenditure types</t>
  </si>
  <si>
    <t>Summary of Funding Sources</t>
  </si>
  <si>
    <t>New</t>
  </si>
  <si>
    <t>Renewal</t>
  </si>
  <si>
    <t>Upgrade</t>
  </si>
  <si>
    <t>Expansion</t>
  </si>
  <si>
    <t>4.5.2 Current Budget</t>
  </si>
  <si>
    <t>Capital Works Area</t>
  </si>
  <si>
    <t>PROPERTY</t>
  </si>
  <si>
    <t>Insert detailed list</t>
  </si>
  <si>
    <t>Land Improvements</t>
  </si>
  <si>
    <t>Building Improvements</t>
  </si>
  <si>
    <t>Leasehold Improvements</t>
  </si>
  <si>
    <t>TOTAL PROPERTY</t>
  </si>
  <si>
    <t>PLANT AND EQUIPMENT</t>
  </si>
  <si>
    <t>Plant, Machinery and Equipment</t>
  </si>
  <si>
    <t>Fixtures, Fittings and Furniture</t>
  </si>
  <si>
    <t>Computers and Telecommunications</t>
  </si>
  <si>
    <t>Heritage Plant and Equipment</t>
  </si>
  <si>
    <t>TOTAL PLANT AND EQUIPMENT</t>
  </si>
  <si>
    <t>INFRASTRUCTURE</t>
  </si>
  <si>
    <t>Footpaths and Cycleways</t>
  </si>
  <si>
    <t>Recreational, Leisure &amp; Community Facilities</t>
  </si>
  <si>
    <t>Waste Management</t>
  </si>
  <si>
    <t>Parks, Open Space and Streetscapes</t>
  </si>
  <si>
    <t>Off Street Car Parks</t>
  </si>
  <si>
    <t>Other Infrastructure</t>
  </si>
  <si>
    <t>TOTAL INFRASTRUCTURE</t>
  </si>
  <si>
    <t>TOTAL NEW CAPITAL WORKS</t>
  </si>
  <si>
    <t>Summary of Planned Capital Works Expenditure</t>
  </si>
  <si>
    <t>Asset Expenditure Types</t>
  </si>
  <si>
    <t>Funding Sources</t>
  </si>
  <si>
    <t>Council Cash</t>
  </si>
  <si>
    <t>Total Land</t>
  </si>
  <si>
    <t>Heritage Buildings</t>
  </si>
  <si>
    <t>Total Buildings</t>
  </si>
  <si>
    <t>Total Property</t>
  </si>
  <si>
    <t>Plant and Equipment</t>
  </si>
  <si>
    <t>Total Plant and Equipment</t>
  </si>
  <si>
    <t>Total Infrastructure</t>
  </si>
  <si>
    <t>Total Capital Works Expenditure</t>
  </si>
  <si>
    <t xml:space="preserve">G18 </t>
  </si>
  <si>
    <t>4.7 Proposals to Lease Council Land</t>
  </si>
  <si>
    <t>G16</t>
  </si>
  <si>
    <r>
      <t> </t>
    </r>
    <r>
      <rPr>
        <b/>
        <sz val="8"/>
        <color theme="0"/>
        <rFont val="Arial"/>
        <family val="2"/>
      </rPr>
      <t>Indicator</t>
    </r>
  </si>
  <si>
    <t>Measure</t>
  </si>
  <si>
    <t>Target</t>
  </si>
  <si>
    <t>Target Projections</t>
  </si>
  <si>
    <t xml:space="preserve">Governance </t>
  </si>
  <si>
    <t>+</t>
  </si>
  <si>
    <r>
      <rPr>
        <b/>
        <sz val="8"/>
        <rFont val="Arial"/>
        <family val="2"/>
      </rPr>
      <t>Sealed local roads below the intervention level</t>
    </r>
    <r>
      <rPr>
        <sz val="8"/>
        <rFont val="Arial"/>
        <family val="2"/>
      </rPr>
      <t xml:space="preserve">
Number of kms of sealed local roads below the renewal intervention level set by Council / Kms of sealed local roads</t>
    </r>
  </si>
  <si>
    <t>o</t>
  </si>
  <si>
    <r>
      <rPr>
        <b/>
        <sz val="8"/>
        <rFont val="Arial"/>
        <family val="2"/>
      </rPr>
      <t>Planning applications decided within the relevant required time</t>
    </r>
    <r>
      <rPr>
        <sz val="8"/>
        <rFont val="Arial"/>
        <family val="2"/>
      </rPr>
      <t xml:space="preserve">
Number of planning application decisions made within the relevant required time / Number of planning application decisions made</t>
    </r>
  </si>
  <si>
    <r>
      <rPr>
        <b/>
        <sz val="8"/>
        <rFont val="Arial"/>
        <family val="2"/>
      </rPr>
      <t>Current assets compared to current liabilities</t>
    </r>
    <r>
      <rPr>
        <sz val="8"/>
        <rFont val="Arial"/>
        <family val="2"/>
      </rPr>
      <t xml:space="preserve">
Current assets / current liabilities</t>
    </r>
  </si>
  <si>
    <r>
      <rPr>
        <b/>
        <sz val="8"/>
        <rFont val="Arial"/>
        <family val="2"/>
      </rPr>
      <t>Rates concentration</t>
    </r>
    <r>
      <rPr>
        <sz val="8"/>
        <rFont val="Arial"/>
        <family val="2"/>
      </rPr>
      <t xml:space="preserve">
(revenue is generated from a range of sources)</t>
    </r>
  </si>
  <si>
    <r>
      <rPr>
        <b/>
        <sz val="8"/>
        <rFont val="Arial"/>
        <family val="2"/>
      </rPr>
      <t>Rates compared to adjusted underlying revenue</t>
    </r>
    <r>
      <rPr>
        <sz val="8"/>
        <rFont val="Arial"/>
        <family val="2"/>
      </rPr>
      <t xml:space="preserve">
Rate revenue / adjusted underlying revenue</t>
    </r>
  </si>
  <si>
    <r>
      <rPr>
        <b/>
        <sz val="8"/>
        <rFont val="Arial"/>
        <family val="2"/>
      </rPr>
      <t>Expenses per property assessment</t>
    </r>
    <r>
      <rPr>
        <sz val="8"/>
        <rFont val="Arial"/>
        <family val="2"/>
      </rPr>
      <t xml:space="preserve">
Total expenses / no. of property assessments</t>
    </r>
  </si>
  <si>
    <t>G16a</t>
  </si>
  <si>
    <t>5b. Financial performance indicators</t>
  </si>
  <si>
    <r>
      <rPr>
        <b/>
        <sz val="8"/>
        <rFont val="Arial"/>
        <family val="2"/>
      </rPr>
      <t>Adjusted underlying surplus (or deficit)</t>
    </r>
    <r>
      <rPr>
        <sz val="8"/>
        <rFont val="Arial"/>
        <family val="2"/>
      </rPr>
      <t xml:space="preserve">
Adjusted underlying surplus (deficit) / Adjusted underlying revenue</t>
    </r>
  </si>
  <si>
    <r>
      <rPr>
        <b/>
        <sz val="8"/>
        <rFont val="Arial"/>
        <family val="2"/>
      </rPr>
      <t>Loans and borrowings</t>
    </r>
    <r>
      <rPr>
        <sz val="8"/>
        <rFont val="Arial"/>
        <family val="2"/>
      </rPr>
      <t xml:space="preserve">
(level of interest bearing loans and borrowings is appropriate to the size and nature of Council's activities)</t>
    </r>
  </si>
  <si>
    <r>
      <rPr>
        <b/>
        <sz val="8"/>
        <rFont val="Arial"/>
        <family val="2"/>
      </rPr>
      <t>Indebtedness</t>
    </r>
    <r>
      <rPr>
        <sz val="8"/>
        <rFont val="Arial"/>
        <family val="2"/>
      </rPr>
      <t xml:space="preserve">
(level of long term liabilities is appropriate to the size and nature of a Council's activities)</t>
    </r>
  </si>
  <si>
    <r>
      <rPr>
        <b/>
        <sz val="8"/>
        <rFont val="Arial"/>
        <family val="2"/>
      </rPr>
      <t>Non-current liabilities compared to own-source revenue</t>
    </r>
    <r>
      <rPr>
        <sz val="8"/>
        <rFont val="Arial"/>
        <family val="2"/>
      </rPr>
      <t xml:space="preserve">
Non-current liabilities / own source revenue</t>
    </r>
  </si>
  <si>
    <r>
      <rPr>
        <b/>
        <sz val="8"/>
        <rFont val="Arial"/>
        <family val="2"/>
      </rPr>
      <t>Rates effort</t>
    </r>
    <r>
      <rPr>
        <sz val="8"/>
        <rFont val="Arial"/>
        <family val="2"/>
      </rPr>
      <t xml:space="preserve">
(rating level is set based on the community's capacity to pay)</t>
    </r>
  </si>
  <si>
    <r>
      <rPr>
        <b/>
        <sz val="8"/>
        <rFont val="Arial"/>
        <family val="2"/>
      </rPr>
      <t>Average rate per property assessment</t>
    </r>
    <r>
      <rPr>
        <sz val="8"/>
        <rFont val="Arial"/>
        <family val="2"/>
      </rPr>
      <t xml:space="preserve">
General rates and municipal charges / no. of property assessments</t>
    </r>
  </si>
  <si>
    <t>Key to Forecast Trend:</t>
  </si>
  <si>
    <t>+ Forecasts improvement in Council's financial performance/financial position indicator</t>
  </si>
  <si>
    <t>o Forecasts that Council's financial performance/financial position indicator will be steady</t>
  </si>
  <si>
    <t xml:space="preserve"> - Forecasts deterioration in Council's financial performance/financial position indicator</t>
  </si>
  <si>
    <t>G16b</t>
  </si>
  <si>
    <t>5c. Additional indicators (OPTIONAL)</t>
  </si>
  <si>
    <r>
      <t xml:space="preserve">The following table presents additional indicators that are not prescribed indicators in the </t>
    </r>
    <r>
      <rPr>
        <i/>
        <sz val="8"/>
        <rFont val="Arial"/>
        <family val="2"/>
      </rPr>
      <t>Local Government (Planning and Reporting) Regulations 2020</t>
    </r>
    <r>
      <rPr>
        <sz val="8"/>
        <rFont val="Arial"/>
        <family val="2"/>
      </rPr>
      <t>. These indicators are used by the Department of Treasury and Finance to conduct credit assessments of councils under the Treasury Corporation of Victoria (TCV) loans framework. Subject to these financial covenants being satisfied over the prior three years to the budget year, the budget year, and subsequent three projected financial years, a borrowing limit will be determined under the framework.</t>
    </r>
  </si>
  <si>
    <t>TCV loans framework indicators</t>
  </si>
  <si>
    <t>Interest Cover Ratio</t>
  </si>
  <si>
    <t>EBITDA : interest expenses</t>
  </si>
  <si>
    <t>X : X</t>
  </si>
  <si>
    <t>Interest bearing liabilities to own source revenue</t>
  </si>
  <si>
    <t>Interest bearing liabilities / own source revenue</t>
  </si>
  <si>
    <t>5a</t>
  </si>
  <si>
    <t>5b</t>
  </si>
  <si>
    <t>5c</t>
  </si>
  <si>
    <t>G17</t>
  </si>
  <si>
    <t>6. Schedule of Fees and Charges</t>
  </si>
  <si>
    <t>Fees and charges are based on information available at the time of publishing and may vary during the financial year subject to any changes in Council's policy or legislation.</t>
  </si>
  <si>
    <t>Alternatively:</t>
  </si>
  <si>
    <t>Description of Fees and Charges</t>
  </si>
  <si>
    <t>Unit of Measure</t>
  </si>
  <si>
    <t>GST Status</t>
  </si>
  <si>
    <t>Fee Increase / (Decrease)</t>
  </si>
  <si>
    <t>Basis of Fee</t>
  </si>
  <si>
    <t>Freedom of Information</t>
  </si>
  <si>
    <t>Application fee</t>
  </si>
  <si>
    <t>Per Application</t>
  </si>
  <si>
    <t>Non -Taxable</t>
  </si>
  <si>
    <t>Statutory</t>
  </si>
  <si>
    <t>Photocopying fee - black &amp; white</t>
  </si>
  <si>
    <t>Per A4 page</t>
  </si>
  <si>
    <t>Taxable</t>
  </si>
  <si>
    <t>Search fees</t>
  </si>
  <si>
    <t>Supervision of inspection</t>
  </si>
  <si>
    <t>Use this space to provide any additional information on the type of fees and charges. For statutory charges, include reference to relevant legislation in the description.</t>
  </si>
  <si>
    <t>Halls and meeting rooms</t>
  </si>
  <si>
    <t>Main Hall - General</t>
  </si>
  <si>
    <t>Monday to Thursday</t>
  </si>
  <si>
    <t>Per Hour</t>
  </si>
  <si>
    <t>Non-statutory</t>
  </si>
  <si>
    <t>Friday to Sunday</t>
  </si>
  <si>
    <t>Main Hall - Commercial</t>
  </si>
  <si>
    <t>Main Hall - Not for Profit organisations</t>
  </si>
  <si>
    <t>Meeting room # 1 - General</t>
  </si>
  <si>
    <t>Meeting room # 1 - Commercial</t>
  </si>
  <si>
    <t>Meeting room # 1 - Not for Profit organisations</t>
  </si>
  <si>
    <t>Meeting room # 2 - General</t>
  </si>
  <si>
    <t>Meeting room # 2 - Commercial</t>
  </si>
  <si>
    <t>Meeting room # 2 - Not for Profit organisations</t>
  </si>
  <si>
    <t>Subdivision charges</t>
  </si>
  <si>
    <t>Supervision of works (maximum fee)</t>
  </si>
  <si>
    <t>Per request</t>
  </si>
  <si>
    <t>2.5% of est cost of works</t>
  </si>
  <si>
    <t>N/A</t>
  </si>
  <si>
    <t>Checking of engineering plans (maximum fee)</t>
  </si>
  <si>
    <t>0.75% of est cost of works</t>
  </si>
  <si>
    <t>Civil works permit</t>
  </si>
  <si>
    <t>Per permit</t>
  </si>
  <si>
    <t>Vehicular crossing permit</t>
  </si>
  <si>
    <t>Minor works</t>
  </si>
  <si>
    <t xml:space="preserve">Sports grounds and Pavilions </t>
  </si>
  <si>
    <t>Category 1</t>
  </si>
  <si>
    <t>Summer</t>
  </si>
  <si>
    <t>Per client</t>
  </si>
  <si>
    <t>Winter</t>
  </si>
  <si>
    <t>Category 2</t>
  </si>
  <si>
    <r>
      <t xml:space="preserve">This section includes the following financial statements prepared in accordance with the </t>
    </r>
    <r>
      <rPr>
        <i/>
        <sz val="11"/>
        <rFont val="Arial"/>
        <family val="2"/>
      </rPr>
      <t>Local Government Act 2020</t>
    </r>
    <r>
      <rPr>
        <sz val="11"/>
        <rFont val="Arial"/>
        <family val="2"/>
      </rPr>
      <t xml:space="preserve"> and the </t>
    </r>
    <r>
      <rPr>
        <i/>
        <sz val="11"/>
        <rFont val="Arial"/>
        <family val="2"/>
      </rPr>
      <t>Local Government (Planning and Reporting) Regulations 2020</t>
    </r>
    <r>
      <rPr>
        <sz val="11"/>
        <rFont val="Arial"/>
        <family val="2"/>
      </rPr>
      <t>.</t>
    </r>
  </si>
  <si>
    <t>3.1 Comprehensive Income Statement</t>
  </si>
  <si>
    <t>Forecast / Actual</t>
  </si>
  <si>
    <t>Assumptions</t>
  </si>
  <si>
    <t>Grants - Operating</t>
  </si>
  <si>
    <t>Grants - Capital</t>
  </si>
  <si>
    <t>Net gain/(loss) on disposal of property, infrastructure, plant and equipment</t>
  </si>
  <si>
    <t xml:space="preserve">Share of net profits/(losses) of associates and joint ventures </t>
  </si>
  <si>
    <t>Finance Costs - leases</t>
  </si>
  <si>
    <t>3.2 Balance Sheet</t>
  </si>
  <si>
    <t>Investments in associates, joint arrangements and subsidiaries</t>
  </si>
  <si>
    <t xml:space="preserve">3.3 Statement of Changes in Equity </t>
  </si>
  <si>
    <t>For the four years ending 30 June 2024</t>
  </si>
  <si>
    <t>2020 Forecast Actual</t>
  </si>
  <si>
    <t>Impact of adoption of new accounting standards</t>
  </si>
  <si>
    <t>Adjusted opening balance</t>
  </si>
  <si>
    <t>Net asset revaluation increment/(decrement)</t>
  </si>
  <si>
    <t>2021 Budget</t>
  </si>
  <si>
    <t>3.4 Statement of Cash Flows</t>
  </si>
  <si>
    <t>3.5 Statement of Capital Works</t>
  </si>
  <si>
    <t>3.6 Statement of Human Resources</t>
  </si>
  <si>
    <t xml:space="preserve">A summary of human resources expenditure categorised according to the organisational structure of Council is included below:							</t>
  </si>
  <si>
    <t>Part Time</t>
  </si>
  <si>
    <t xml:space="preserve">A summary of the number of full time equivalent (FTE) Council staff in relation to the above expenditure is included below:							</t>
  </si>
  <si>
    <t>Summary of changes</t>
  </si>
  <si>
    <t>Reference</t>
  </si>
  <si>
    <t>Area</t>
  </si>
  <si>
    <t>Useful links</t>
  </si>
  <si>
    <t>Throughout</t>
  </si>
  <si>
    <t>Corrected various spelling, typographical, formatting and other minor issues with the Model Budget.</t>
  </si>
  <si>
    <t>Note 4.1.1</t>
  </si>
  <si>
    <t>Note 4.1.1(l)</t>
  </si>
  <si>
    <t>Fair Go Rates System Compliance</t>
  </si>
  <si>
    <t>Note 4.1.1(m)</t>
  </si>
  <si>
    <t>Significant changes to rates and charges</t>
  </si>
  <si>
    <t>Dates for the making of supplementary valuations (estimated and actual) updated for correct financial years. This is for both the tab named 4.1.2.3.4 and the tab named 4.1.2.3.4 (optional).</t>
  </si>
  <si>
    <t>Note 4.5</t>
  </si>
  <si>
    <t>Capital Works Program</t>
  </si>
  <si>
    <t>Note 4.7</t>
  </si>
  <si>
    <t>Proposals to lease Council land</t>
  </si>
  <si>
    <t>Note 6</t>
  </si>
  <si>
    <t>Schedule of fees and charges</t>
  </si>
  <si>
    <t>Financial years updated in text at beginning of note.</t>
  </si>
  <si>
    <t>Tab 7 (10 yr FS option)</t>
  </si>
  <si>
    <t>Budgeted financial statements</t>
  </si>
  <si>
    <t>Better Practice Guide</t>
  </si>
  <si>
    <t>Corrected various spelling, typographical, formatting and other minor issues with the Model Budget BPG.</t>
  </si>
  <si>
    <t>A message from Local Government Victoria</t>
  </si>
  <si>
    <t>Chapter 6</t>
  </si>
  <si>
    <t>Provide a summary and overview of the budget, linking key initiatives to the strategic objectives of the Council.</t>
  </si>
  <si>
    <t xml:space="preserve">Provide a summary of the key budget influences considered when developing the budget. </t>
  </si>
  <si>
    <t xml:space="preserve">Local Government Victoria (LGV) acknowledges the contribution of the Local Government Finance Professionals (FinPro) towards the development of the Local Government Model Budget 2026-27. </t>
  </si>
  <si>
    <t>Where possible, changes to the 2026-27 Model Budget from the previous version have been highlighted in yellow.</t>
  </si>
  <si>
    <t xml:space="preserve">All dates have been rolled forward to reflect the 2026-27 budget year and 3 subsequent years. </t>
  </si>
  <si>
    <r>
      <t xml:space="preserve">Rates and charges are required by the Act and the Regulations to be disclosed in Council’s budget.
As per the </t>
    </r>
    <r>
      <rPr>
        <i/>
        <sz val="8"/>
        <rFont val="Arial"/>
        <family val="2"/>
      </rPr>
      <t>Local Government Act 2020</t>
    </r>
    <r>
      <rPr>
        <sz val="8"/>
        <rFont val="Arial"/>
        <family val="2"/>
      </rPr>
      <t>, Council is required to have a Revenue and Rating Plan which is a four year plan for how Council will generate income to deliver the Council Plan, program and services and capital works commitments over a four-year period.  
In developing the Budget, rates and charges were identified as an important source of revenue. Planning for future rate increases has therefore been an important component of the financial planning process. The Fair Go Rates System (FGRS) sets out the maximum amount councils may increase rates in a year. For 2026/27 the FGRS cap has been set at 2.75%</t>
    </r>
    <r>
      <rPr>
        <sz val="8"/>
        <color rgb="FFFF0000"/>
        <rFont val="Arial"/>
        <family val="2"/>
      </rPr>
      <t>.</t>
    </r>
    <r>
      <rPr>
        <sz val="8"/>
        <rFont val="Arial"/>
        <family val="2"/>
      </rPr>
      <t xml:space="preserve"> The cap applies to both general rates and municipal charges and is calculated on the basis of council’s average rates and charges.  
The level of required rates and charges has been considered in this context, with reference to Council's other sources of income and the planned expenditure on services and works to be undertaken for the community.
To achieve these objectives while maintaining service levels and a strong capital expenditure program, the average general rate and the municipal charge will increase by 2.75% in line with the rate cap. 
&lt;Insert other rate increases as applicable&gt;. 
</t>
    </r>
  </si>
  <si>
    <r>
      <t xml:space="preserve">Rates and charges are required by the Act and the Regulations to be disclosed in Council’s budget.
As per the </t>
    </r>
    <r>
      <rPr>
        <i/>
        <sz val="8"/>
        <rFont val="Arial"/>
        <family val="2"/>
      </rPr>
      <t>Local Government Act 2020</t>
    </r>
    <r>
      <rPr>
        <sz val="8"/>
        <rFont val="Arial"/>
        <family val="2"/>
      </rPr>
      <t xml:space="preserve">, Council is required to have a Revenue and Rating Plan which is a four year plan for how Council will generate income to deliver the Council Plan, program and services and capital works commitments over a four-year period.  
In developing the Budget, rates and charges were identified as an important source of revenue. Planning for future rate increases has therefore been an important component of the financial planning process. The Fair Go Rates System (FGRS) sets out the maximum amount councils may increase rates in a year. For 2026/27 the FGRS cap has been set at 2.75%. The cap applies to both general rates and municipal charges and is calculated on the basis of council’s average rates and charges.  
The level of required rates and charges has been considered in this context, with reference to Council's other sources of income and the planned expenditure on services and works to be undertaken for the community.
To achieve these objectives while maintaining service levels and a strong capital expenditure program, the average general rate and the municipal charge will increase by 2.75% in line with the rate cap. 
&lt;Insert other rate increases as applicable&gt;. 
</t>
    </r>
  </si>
  <si>
    <r>
      <t xml:space="preserve">This will raise total rates and charges for 2026/27 to </t>
    </r>
    <r>
      <rPr>
        <i/>
        <sz val="8"/>
        <rFont val="Arial"/>
        <family val="2"/>
      </rPr>
      <t>&lt;insert $ amount&gt;.</t>
    </r>
    <r>
      <rPr>
        <sz val="8"/>
        <rFont val="Arial"/>
        <family val="2"/>
      </rPr>
      <t xml:space="preserve"> </t>
    </r>
  </si>
  <si>
    <r>
      <t>·</t>
    </r>
    <r>
      <rPr>
        <sz val="8"/>
        <rFont val="Times New Roman"/>
        <family val="1"/>
      </rPr>
      <t xml:space="preserve">      </t>
    </r>
    <r>
      <rPr>
        <sz val="8"/>
        <rFont val="Arial"/>
        <family val="2"/>
      </rPr>
      <t>The making of supplementary valuations (2026/27: estimated $xxxx and 2025/26: $xxxx)</t>
    </r>
  </si>
  <si>
    <t>Rate cap amount updated for 2026-27 in text under Note 4.1.1. This is for both the tab named 4.1.2.3.4 and the tab named 4.1.2.3.4 (optional).</t>
  </si>
  <si>
    <t>Table updated to reflect the rate cap for 2025-26 and 2026-27. This is for both the tab named 4.1.2.3.4 and the tab named 4.1.2.3.4 (optional).</t>
  </si>
  <si>
    <t>This section presents a listing of the capital works projects that will be undertaken for the 2026/27 year, classified by expenditure type and funding source. Works are also disclosed as current budget or carried forward from prior year.</t>
  </si>
  <si>
    <t>The introductory text has been updated for the 2026-27 budget year.</t>
  </si>
  <si>
    <t xml:space="preserve">This section presents a summary of Council's proposals to lease council land to external parties in the 2026-27 financial year. </t>
  </si>
  <si>
    <t>&lt;&lt;Include details of any proposal to lease land  in the 2026-27 financial year where the rent (for any period of the lease) is greater than $100,000, or the market value of the land is greater than $100,000, or the lease term is greater than 10 years.  Any of the preceeding three tests trigger the disclosure requirement).&gt;&gt;</t>
  </si>
  <si>
    <t>This appendix presents the fees and charges of a statutory/non-statutory nature which will be charged in respect to various goods and services during the financial year 2026/27.</t>
  </si>
  <si>
    <t>This appendix presents the fees and charges which will be charged in respect to various goods and services during the financial year 2026/27.</t>
  </si>
  <si>
    <t xml:space="preserve">Note that this schedule only includes fees set by Council. There are other fees that are set by statute and charged by Council in addition to this listing. These are statutory fees, and are made in accordance with legislative requirements. These fees are updated as of 1 July 2026 and will be reflected on Council's website. </t>
  </si>
  <si>
    <t>The 2026-27 Model Budget retains an option to present 10-year financial statements (with the first four being the budget year and subsequent 3 years). This option provides councils with the ability to update the financial statement projections in their Financial Plan on a rolling basis. Financial years have been updated in text at the beginning of the note.</t>
  </si>
  <si>
    <t>Source: Department of Government Services</t>
  </si>
  <si>
    <t>This section provides a description of the services and initiatives to be funded in the Budget for the 2026/27 year and how these will contribute to achieving the strategic objectives outlined in the Council Plan. It also describes several initiatives and service performance outcome indicators for key areas of Council’s operations. Council is required by legislation to identify major initiatives, initiatives and service performance outcome indicators in the Budget and report against them in their Annual Report to support transparency and accountability. The relationship between these accountability requirements in the Council Plan, the Budget and the Annual Report is shown below.</t>
  </si>
  <si>
    <t>5. Targeted performance indicators (Council selected)</t>
  </si>
  <si>
    <t>5a. Targeted performance indicators (Mandatory)</t>
  </si>
  <si>
    <t xml:space="preserve">10.      Sealed local roads below the intervention level </t>
  </si>
  <si>
    <t>11.      Planning applications decided within the relevant required time</t>
  </si>
  <si>
    <t>Note 5</t>
  </si>
  <si>
    <t>https://www.localgovernment.vic.gov.au/strengthening-councils/performance-reporting</t>
  </si>
  <si>
    <t>Total unpaid rates and charges (total unpaid rates and charges and unpaid interest on rates and charges for all financial years as a percentage of
all rates and charges for the financial year)</t>
  </si>
  <si>
    <t>[Sum of unpaid rates and charges and
unpaid interest on rates and charges for
all financial years / Sum of all rates and charges for the
financial year] x100</t>
  </si>
  <si>
    <t>Library services</t>
  </si>
  <si>
    <t>Community</t>
  </si>
  <si>
    <t>Environment</t>
  </si>
  <si>
    <t>Kerbside collection waste to landfill per serviced property (amount of waste collected from kerbside waste collection services that is sent to landfill per serviced property)</t>
  </si>
  <si>
    <t>Responsiveness</t>
  </si>
  <si>
    <t>Cost</t>
  </si>
  <si>
    <t>Cost of library services (direct cost of library services per head of population)</t>
  </si>
  <si>
    <t>Amount of waste in tonnes (t) collected from kerbside waste collection services that is sent to landfill / Number of serviced properties</t>
  </si>
  <si>
    <t>Direct cost of library services / Population</t>
  </si>
  <si>
    <t>Cost of kerbside waste collection services (direct cost of kerbside waste collection services per serviced property)</t>
  </si>
  <si>
    <t>Direct cost of kerbside waste collection services / Number of serviced properties</t>
  </si>
  <si>
    <t>Participation in the MCH service by Aboriginal children  (Percentage of Aboriginal children enrolled who participate in the MCH service)</t>
  </si>
  <si>
    <t>Participation in the MCH service  (Percentage of children enrolled who participate in the MCH service)</t>
  </si>
  <si>
    <t>Service Performance Indicators</t>
  </si>
  <si>
    <t>List of service performance outcome indicators has been updated to reflect the 2025 changes to the Local Government (Planning and Reporting) Regulations 2020 and the revised Performance Statement for 2026-27.</t>
  </si>
  <si>
    <r>
      <t>Domain / </t>
    </r>
    <r>
      <rPr>
        <b/>
        <sz val="8"/>
        <color theme="0"/>
        <rFont val="Arial"/>
        <family val="2"/>
      </rPr>
      <t>Indicator</t>
    </r>
  </si>
  <si>
    <t>The following table highlights Council’s current and projected performance across eight targeted performance indicators selected by Council from the range of prescribed performance measures contained in the Local Government (Planning and Reporting) Regulations 2020. These indicators provide a useful analysis of Council’s intentions and performance and should be interpreted in the context of the organisation’s objectives.
Results against these indicators and targets will be reported in Council’s Performance Statement included in the Annual Report.</t>
  </si>
  <si>
    <t>Key to Target Trend:
 + increase in Council's overall targets
 o maintaining Council's overall targets
 - decrease in Council's overall targets</t>
  </si>
  <si>
    <t>Targeted service performance indicators - Mandatory</t>
  </si>
  <si>
    <t>Satisfaction with the opportunities offered by Council to be consulted on or engaged in Council decisions (community satisfaction rating out of 100 with the consultation and engagement efforts of Council)</t>
  </si>
  <si>
    <r>
      <rPr>
        <b/>
        <sz val="8"/>
        <rFont val="Arial"/>
        <family val="2"/>
      </rPr>
      <t>Statutory planning</t>
    </r>
    <r>
      <rPr>
        <sz val="8"/>
        <rFont val="Arial"/>
        <family val="2"/>
      </rPr>
      <t xml:space="preserve">
(Councils decide on planning applications and fulfill their legislative duties in a timely manner)</t>
    </r>
  </si>
  <si>
    <r>
      <rPr>
        <b/>
        <sz val="8"/>
        <rFont val="Arial"/>
        <family val="2"/>
      </rPr>
      <t>Community engagement</t>
    </r>
    <r>
      <rPr>
        <sz val="8"/>
        <rFont val="Arial"/>
        <family val="2"/>
      </rPr>
      <t xml:space="preserve">
(council decisions made and implemented with community input)</t>
    </r>
  </si>
  <si>
    <t>Targeted financial performance indicators - Mandatory</t>
  </si>
  <si>
    <t>Financial management</t>
  </si>
  <si>
    <t>Financial forecasting</t>
  </si>
  <si>
    <r>
      <rPr>
        <b/>
        <sz val="8"/>
        <rFont val="Arial"/>
        <family val="2"/>
      </rPr>
      <t>Asset renewal and upgrade</t>
    </r>
    <r>
      <rPr>
        <sz val="8"/>
        <rFont val="Arial"/>
        <family val="2"/>
      </rPr>
      <t xml:space="preserve">
(renewal and upgrade of assets is planned and delivered)</t>
    </r>
  </si>
  <si>
    <r>
      <rPr>
        <b/>
        <sz val="8"/>
        <rFont val="Arial"/>
        <family val="2"/>
      </rPr>
      <t>Expenditure and revenue level</t>
    </r>
    <r>
      <rPr>
        <sz val="8"/>
        <rFont val="Arial"/>
        <family val="2"/>
      </rPr>
      <t xml:space="preserve">
(resources are used efficiently in the delivery of services)</t>
    </r>
  </si>
  <si>
    <r>
      <rPr>
        <b/>
        <sz val="8"/>
        <rFont val="Arial"/>
        <family val="2"/>
      </rPr>
      <t>Loans and borrowings compared to own-source revenue</t>
    </r>
    <r>
      <rPr>
        <sz val="8"/>
        <rFont val="Arial"/>
        <family val="2"/>
      </rPr>
      <t xml:space="preserve">
Interest bearing loans and borrowings / own-source revenue</t>
    </r>
  </si>
  <si>
    <r>
      <rPr>
        <b/>
        <sz val="8"/>
        <rFont val="Arial"/>
        <family val="2"/>
      </rPr>
      <t>Loans and borrowings repayments compared to own-source revenue</t>
    </r>
    <r>
      <rPr>
        <sz val="8"/>
        <rFont val="Arial"/>
        <family val="2"/>
      </rPr>
      <t xml:space="preserve">
Interest and principal repayments on interest bearing loans and borrowings / own-source revenue</t>
    </r>
  </si>
  <si>
    <r>
      <rPr>
        <b/>
        <sz val="8"/>
        <rFont val="Arial"/>
        <family val="2"/>
      </rPr>
      <t>Population</t>
    </r>
    <r>
      <rPr>
        <sz val="8"/>
        <rFont val="Arial"/>
        <family val="2"/>
      </rPr>
      <t xml:space="preserve">
(population is a key driver of a Council's ability to fund the delivery of services to the community)</t>
    </r>
  </si>
  <si>
    <r>
      <rPr>
        <b/>
        <sz val="8"/>
        <rFont val="Arial"/>
        <family val="2"/>
      </rPr>
      <t>Expenses per head of population</t>
    </r>
    <r>
      <rPr>
        <sz val="8"/>
        <rFont val="Arial"/>
        <family val="2"/>
      </rPr>
      <t xml:space="preserve">
Total expenses/ Population</t>
    </r>
  </si>
  <si>
    <r>
      <rPr>
        <b/>
        <sz val="8"/>
        <rFont val="Arial"/>
        <family val="2"/>
      </rPr>
      <t>Infrastructure per head of population</t>
    </r>
    <r>
      <rPr>
        <sz val="8"/>
        <rFont val="Arial"/>
        <family val="2"/>
      </rPr>
      <t xml:space="preserve">
Value of infrastructure / Population</t>
    </r>
  </si>
  <si>
    <r>
      <rPr>
        <b/>
        <sz val="8"/>
        <rFont val="Arial"/>
        <family val="2"/>
      </rPr>
      <t>Own-source revenue per head of population</t>
    </r>
    <r>
      <rPr>
        <sz val="8"/>
        <rFont val="Arial"/>
        <family val="2"/>
      </rPr>
      <t xml:space="preserve">
Own source revenue / Population</t>
    </r>
  </si>
  <si>
    <r>
      <rPr>
        <b/>
        <sz val="8"/>
        <rFont val="Arial"/>
        <family val="2"/>
      </rPr>
      <t>Recurrent grants per head of population</t>
    </r>
    <r>
      <rPr>
        <sz val="8"/>
        <rFont val="Arial"/>
        <family val="2"/>
      </rPr>
      <t xml:space="preserve">
Recurrent grants / Population</t>
    </r>
  </si>
  <si>
    <r>
      <rPr>
        <b/>
        <sz val="8"/>
        <rFont val="Arial"/>
        <family val="2"/>
      </rPr>
      <t>Liquidity</t>
    </r>
    <r>
      <rPr>
        <sz val="8"/>
        <rFont val="Arial"/>
        <family val="2"/>
      </rPr>
      <t xml:space="preserve">
(sufficient working capital and cash is available to cover expenses)</t>
    </r>
  </si>
  <si>
    <r>
      <rPr>
        <b/>
        <sz val="8"/>
        <rFont val="Arial"/>
        <family val="2"/>
      </rPr>
      <t>Cash compared to current liabilities</t>
    </r>
    <r>
      <rPr>
        <sz val="8"/>
        <rFont val="Arial"/>
        <family val="2"/>
      </rPr>
      <t xml:space="preserve">
Cash / current liabilities</t>
    </r>
  </si>
  <si>
    <r>
      <rPr>
        <b/>
        <sz val="8"/>
        <rFont val="Arial"/>
        <family val="2"/>
      </rPr>
      <t>Operating position</t>
    </r>
    <r>
      <rPr>
        <sz val="8"/>
        <rFont val="Arial"/>
        <family val="2"/>
      </rPr>
      <t xml:space="preserve">
(an adjusted underlying surplus is generated in the ordinary course of business)</t>
    </r>
  </si>
  <si>
    <t>13.      Current assets compared to current liabilities</t>
  </si>
  <si>
    <t>Notes to measures</t>
  </si>
  <si>
    <r>
      <t xml:space="preserve">The following tables highlight Council’s current and projected performance across a selection of targeted service and financial performance indicators. These indicators provide a useful analysis of Council’s intentions and performance and should be interpreted in the context of the organisation’s objectives.
The targeted performance indicators below are the prescribed performance indicators contained in Schedule 4 of the </t>
    </r>
    <r>
      <rPr>
        <i/>
        <sz val="8"/>
        <rFont val="Arial"/>
        <family val="2"/>
      </rPr>
      <t>Local Government (Planning and Reporting) Regulations 2020</t>
    </r>
    <r>
      <rPr>
        <sz val="8"/>
        <rFont val="Arial"/>
        <family val="2"/>
      </rPr>
      <t>. Results against these measures and targets will be reported in Council’s Performance Statement included in the Annual Report.</t>
    </r>
  </si>
  <si>
    <t>1.      &lt;&lt;Insert Council selected targeted performance measure&gt;&gt;</t>
  </si>
  <si>
    <t>2.      &lt;&lt;Insert Council selected targeted performance measure&gt;&gt;</t>
  </si>
  <si>
    <t>3.      &lt;&lt;Insert Council selected targeted performance measure&gt;&gt;</t>
  </si>
  <si>
    <t>4.      &lt;&lt;Insert Council selected targeted performance measure&gt;&gt;</t>
  </si>
  <si>
    <t>5.      &lt;&lt;Insert Council selected targeted performance measure&gt;&gt;</t>
  </si>
  <si>
    <t>6.      &lt;&lt;Insert Council selected targeted performance measure&gt;&gt;</t>
  </si>
  <si>
    <t>7.     &lt;&lt;Insert Council selected targeted performance measure&gt;&gt;</t>
  </si>
  <si>
    <t>8.      &lt;&lt;Insert Council selected targeted performance measure&gt;&gt;</t>
  </si>
  <si>
    <t>15.     Rates compared to adjusted underlying revenue</t>
  </si>
  <si>
    <t>16.      Expenses per property assessment</t>
  </si>
  <si>
    <t>17.  Non-current liabilities compared to own-source revenue</t>
  </si>
  <si>
    <t>18.  Loans and borrowings compared to own-source revenue</t>
  </si>
  <si>
    <t>19.  Loans and borrowings repayments compared to own-source revenue</t>
  </si>
  <si>
    <t>20.  Expenses per head of population</t>
  </si>
  <si>
    <t>21.  Infrastructure per head of population</t>
  </si>
  <si>
    <t>22.  Own-source revenue per head of population</t>
  </si>
  <si>
    <t>23.  Recurrent grants per head of population</t>
  </si>
  <si>
    <t>24.  Cash compared to current liabilities</t>
  </si>
  <si>
    <t>25.  Adjusted underlying surplus (or deficit)</t>
  </si>
  <si>
    <t>27.  Average rate per property assessment</t>
  </si>
  <si>
    <t xml:space="preserve">Note 2 </t>
  </si>
  <si>
    <t>Domain</t>
  </si>
  <si>
    <t>5.   Performance and financial indicators</t>
  </si>
  <si>
    <t>Budget reports</t>
  </si>
  <si>
    <r>
      <t xml:space="preserve"> Domain / </t>
    </r>
    <r>
      <rPr>
        <b/>
        <sz val="8"/>
        <color theme="0"/>
        <rFont val="Arial"/>
        <family val="2"/>
      </rPr>
      <t>Indicator</t>
    </r>
  </si>
  <si>
    <r>
      <t xml:space="preserve">The following table highlights Council’s current and projected performance across a range of key financial performance indicators. These indicators provide a useful analysis of Council’s financial position and performance and should be interpreted in the context of the organisation’s objectives.
The financial performance indicators below are the prescribed financial performance indicators contained in Part 2 of Schedule 3 of the </t>
    </r>
    <r>
      <rPr>
        <i/>
        <sz val="8"/>
        <rFont val="Arial"/>
        <family val="2"/>
      </rPr>
      <t>Local Government (Planning and Reporting) Regulations 2020</t>
    </r>
    <r>
      <rPr>
        <sz val="8"/>
        <rFont val="Arial"/>
        <family val="2"/>
      </rPr>
      <t>. Results against these indicators will be reported in Council’s Performance Statement included in the Annual Report.</t>
    </r>
  </si>
  <si>
    <t>Compliance checklist</t>
  </si>
  <si>
    <t xml:space="preserve">Checklist updated to reflect the 2025 changes to the Local Government (Planning and Reporting) Regulations 2020 to include the eight other measures to be selected by Councils from the prescribed LGPRF measures. </t>
  </si>
  <si>
    <t>Text in guidance updated to reflect the 2025 changes to the Local Government (Planning and Reporting) Regulations 2020 and link to available supporting guidance</t>
  </si>
  <si>
    <t>Text in guidance updated to reflect the 2025 changes to the Local Government (Planning and Reporting) Regulations 2020 and to match the sequence presented in the Model Budget</t>
  </si>
  <si>
    <t>Text updated to reflect 2026-27 budget and main changes section updated to reflect key changes to the 2026-27 Model Budget.</t>
  </si>
  <si>
    <t>Chapter 3</t>
  </si>
  <si>
    <t>Section added to outline General principles of budget presentation and layout</t>
  </si>
  <si>
    <t>Preparation of this BPG</t>
  </si>
  <si>
    <t>Model Budget 2026-27 working group membership table updated to reflect current members</t>
  </si>
  <si>
    <t>Text in guidance updated to reflect the 2025 changes to the Local Government (Planning and Reporting) Regulations 2020</t>
  </si>
  <si>
    <t>Text in guidance updated to reflect the 2025 changes to the Local Government (Planning and Reporting) Regulations 2020 and a link to the updated regulations</t>
  </si>
  <si>
    <t>Additional text added to guidance on the need to provide meaningful justifications for the use of differential rates.
Text on the Minister's 2025 Good Practice Guidelines for Service Rates and Charges updated and inclusion of guidance that Councils should state the extent to which they comply (or not) with the Guidelines.</t>
  </si>
  <si>
    <t>Text strengthened to affirm that Councils should provide commentaries on material variances.</t>
  </si>
  <si>
    <t>1.   Link to the integrated strategic planning and reporting framework</t>
  </si>
  <si>
    <t>The text under item 1/ has been amended from "Link to the Council Plan" to "Link to the integrated strategic planning and reporting framework" to better reflect the content in section 1.
The text under item 5/ has been changed from "Financial Performance indicators" to "Performance and financial indicators" to better reflect the conent in section 5.</t>
  </si>
  <si>
    <t>This section describes how the Budget links to the achievement of the Community Vision and Council Plan within an overall integrated strategic planning and reporting framework. This framework guides the Council in identifying community needs and aspirations over the long term (Community Vision, Financial Plan and Asset Plan), medium term (Council Plan, Workforce Plan, and Revenue and Rating Plan) and short term ( Budget) and then holding itself accountable (Annual Report).</t>
  </si>
  <si>
    <r>
      <t xml:space="preserve">Sentence updated to include reference to the Asset Plan. "This framework guides the Council in identifying community needs and aspirations over the long term (Community Vision, Financial Plan </t>
    </r>
    <r>
      <rPr>
        <u/>
        <sz val="10"/>
        <rFont val="Arial"/>
        <family val="2"/>
      </rPr>
      <t>and Asset Plan</t>
    </r>
    <r>
      <rPr>
        <sz val="10"/>
        <rFont val="Arial"/>
        <family val="2"/>
      </rPr>
      <t>), medium term (Council Plan, Workforce Plan, and Revenue and Rating Plan) and short term ( Budget) and then holding itself accountable (Annual Report).</t>
    </r>
  </si>
  <si>
    <t>Note 1</t>
  </si>
  <si>
    <t>Link to the ISPRF</t>
  </si>
  <si>
    <t xml:space="preserve">Although councils have a legal obligation to provide some services— such as animal management, local roads, food safety and statutory planning—most  council services are not legally mandated, including some services closely  associated with councils, such as libraries, building permits and sporting facilities. Further, over time, the needs and expectations of communities can change. Therefore councils need to have robust  processes for service planning and review to ensure all services continue to provide value for money and are in line with community expectations. In doing so, councils should engage with communities to determine how to prioritise resources and balance service provision against other responsibilities such as asset maintenance and capital works.  
Community consultation needs to be in line with a councils adopted Community Engagement Policy and Public Transparency Policy.
 </t>
  </si>
  <si>
    <t>Our vision</t>
  </si>
  <si>
    <t>2.1  Strategic objective 1</t>
  </si>
  <si>
    <t>Major initiatives</t>
  </si>
  <si>
    <t>Other initiatives</t>
  </si>
  <si>
    <t>Service performance outcome indicators</t>
  </si>
  <si>
    <t>2.2  Strategic objective 2</t>
  </si>
  <si>
    <t>1)         List Council initiatives to achieve the strategic objective</t>
  </si>
  <si>
    <t>2)         List Council initiatives to achieve the strategic objective</t>
  </si>
  <si>
    <t>3)         List Council initiatives to achieve the strategic objective</t>
  </si>
  <si>
    <t>4)         List Council initiatives to achieve the strategic objective</t>
  </si>
  <si>
    <t>* refer to table at end of section 2.2 for information on the calculation of Service performance outcome indicators</t>
  </si>
  <si>
    <t>Note 4.1</t>
  </si>
  <si>
    <t>The formulas in the % variance column in table 4.1.1(a) onwards have been updated to not show #DIV/0! error. This is for both the tab named 4.1.2.3.4 and the tab named 4.1.2.3.4 (optional).</t>
  </si>
  <si>
    <t>Note 4.5.1</t>
  </si>
  <si>
    <t>Summary</t>
  </si>
  <si>
    <t>The formulas in the % variance column in the summary table have been updated to not show #DIV/0! error.</t>
  </si>
  <si>
    <t>Community engagement</t>
  </si>
  <si>
    <t>Responsiveness*</t>
  </si>
  <si>
    <t>Financial decisions</t>
  </si>
  <si>
    <t>Maternal and child health services</t>
  </si>
  <si>
    <t>Planning applications decided within the relevant required time (percentage of regular and VicSmart planning application decisions made within the relevant required time)</t>
  </si>
  <si>
    <r>
      <rPr>
        <b/>
        <sz val="8"/>
        <rFont val="Arial"/>
        <family val="2"/>
      </rPr>
      <t>Satisfaction with the opportunities offered by Council to be consulted on or engaged in Council decisions</t>
    </r>
    <r>
      <rPr>
        <sz val="8"/>
        <rFont val="Arial"/>
        <family val="2"/>
      </rPr>
      <t xml:space="preserve">
Community satisfaction rating out of 100 with the consultation and engagement efforts of Council</t>
    </r>
  </si>
  <si>
    <r>
      <rPr>
        <b/>
        <sz val="8"/>
        <rFont val="Arial"/>
        <family val="2"/>
      </rPr>
      <t>Roads</t>
    </r>
    <r>
      <rPr>
        <sz val="8"/>
        <rFont val="Arial"/>
        <family val="2"/>
      </rPr>
      <t xml:space="preserve">
(sealed local roads are maintained and renewed to ensure a safe network)</t>
    </r>
  </si>
  <si>
    <r>
      <rPr>
        <b/>
        <sz val="8"/>
        <rFont val="Arial"/>
        <family val="2"/>
      </rPr>
      <t>Waste management</t>
    </r>
    <r>
      <rPr>
        <sz val="8"/>
        <rFont val="Arial"/>
        <family val="2"/>
      </rPr>
      <t xml:space="preserve">
(waste is minimised and sustainability is promoted) </t>
    </r>
  </si>
  <si>
    <r>
      <rPr>
        <b/>
        <sz val="8"/>
        <rFont val="Arial"/>
        <family val="2"/>
      </rPr>
      <t>Kerbside collection waste to landfill per serviced property</t>
    </r>
    <r>
      <rPr>
        <sz val="8"/>
        <rFont val="Arial"/>
        <family val="2"/>
      </rPr>
      <t xml:space="preserve">
Waste in tonnage collected from kerbside waste collection services sent to landfill / Number of serviced properties</t>
    </r>
  </si>
  <si>
    <r>
      <rPr>
        <b/>
        <sz val="8"/>
        <rFont val="Arial"/>
        <family val="2"/>
      </rPr>
      <t>Asset renewal and upgrade compared to depreciation</t>
    </r>
    <r>
      <rPr>
        <sz val="8"/>
        <rFont val="Arial"/>
        <family val="2"/>
      </rPr>
      <t xml:space="preserve">
Asset renewal and upgrade expenses / Asset depreciation</t>
    </r>
  </si>
  <si>
    <r>
      <rPr>
        <b/>
        <sz val="8"/>
        <rFont val="Arial"/>
        <family val="2"/>
      </rPr>
      <t>Revenue and grants</t>
    </r>
    <r>
      <rPr>
        <sz val="8"/>
        <rFont val="Arial"/>
        <family val="2"/>
      </rPr>
      <t xml:space="preserve">
(revenue is generated from a range of sources to fund the delivery of services to the community)</t>
    </r>
  </si>
  <si>
    <r>
      <rPr>
        <b/>
        <sz val="8"/>
        <rFont val="Arial"/>
        <family val="2"/>
      </rPr>
      <t>Rates compared to property value</t>
    </r>
    <r>
      <rPr>
        <sz val="8"/>
        <rFont val="Arial"/>
        <family val="2"/>
      </rPr>
      <t xml:space="preserve">
Rate revenue / CIV of rateable properties in the municipal district</t>
    </r>
  </si>
  <si>
    <r>
      <rPr>
        <b/>
        <sz val="8"/>
        <rFont val="Arial"/>
        <family val="2"/>
      </rPr>
      <t>Rates collection</t>
    </r>
    <r>
      <rPr>
        <sz val="8"/>
        <rFont val="Arial"/>
        <family val="2"/>
      </rPr>
      <t xml:space="preserve">
(rates and charges are being responsibly collected)</t>
    </r>
  </si>
  <si>
    <r>
      <rPr>
        <b/>
        <sz val="8"/>
        <rFont val="Arial"/>
        <family val="2"/>
      </rPr>
      <t>Rates and charges debt</t>
    </r>
    <r>
      <rPr>
        <sz val="8"/>
        <rFont val="Arial"/>
        <family val="2"/>
      </rPr>
      <t xml:space="preserve">
Unpaid rates and charges / all rates and charges</t>
    </r>
  </si>
  <si>
    <t>28. Rates and charges debt</t>
  </si>
  <si>
    <t>30.  Interest bearing liabilities to own source revenue</t>
  </si>
  <si>
    <t>9.      Satisfaction with the opportunities offered by Council to be consulted on or engaged in Council decisions</t>
  </si>
  <si>
    <t>12.      Kerbside collection waste to landfill per serviced property</t>
  </si>
  <si>
    <t>14.      Asset renewal and upgrade compared to depreciation</t>
  </si>
  <si>
    <t>26.  Rates compared to property value</t>
  </si>
  <si>
    <t>29.  Interest Cover Ratio</t>
  </si>
  <si>
    <t xml:space="preserve">Note 5 has been updated to include the new requirement from 2026-27 for Council to select any eight other measures (in addition to the existing eight mandatory measures) from the prescribed LGPRF measures to provide targets for in their 2026-27 budget. This has resulted in additional changes to the numbering and headings of the pre-existing material to reflect its mandatory nature. A new measure for rates and charges debt has been added and updates made to reflect changes to existing measures as a result of changes to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</si>
</sst>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3" formatCode="_-* #,##0.00_-;\-* #,##0.00_-;_-* &quot;-&quot;??_-;_-@_-"/>
    <numFmt numFmtId="164" formatCode="&quot;$&quot;#,##0_);[Red]\(&quot;$&quot;#,##0\)"/>
    <numFmt numFmtId="165" formatCode="_(&quot;$&quot;* #,##0.00_);_(&quot;$&quot;* \(#,##0.00\);_(&quot;$&quot;* &quot;-&quot;??_);_(@_)"/>
    <numFmt numFmtId="166" formatCode="_(* #,##0.00_);_(* \(#,##0.00\);_(* &quot;-&quot;??_);_(@_)"/>
    <numFmt numFmtId="167" formatCode="_-* #,##0_-;\-* #,##0_-;_-* &quot;-&quot;??_-;_-@_-"/>
    <numFmt numFmtId="168" formatCode="0.0%"/>
    <numFmt numFmtId="169" formatCode="#,##0;\(#,##0\)"/>
    <numFmt numFmtId="170" formatCode="#,##0;\(#,##0\);\-"/>
    <numFmt numFmtId="171" formatCode="#,##0.0;\(#,##0.0\);\-"/>
    <numFmt numFmtId="172" formatCode="_-&quot;$&quot;* #,##0_-;\-&quot;$&quot;* #,##0_-;_-&quot;$&quot;* &quot;-&quot;??_-;_-@_-"/>
    <numFmt numFmtId="173" formatCode="_(* #,##0_);_(* \(#,##0\);_(* &quot;-&quot;??_);_(@_)"/>
    <numFmt numFmtId="174" formatCode="#,##0.0"/>
  </numFmts>
  <fonts count="72" x14ac:knownFonts="1">
    <font>
      <sz val="10"/>
      <name val="Arial"/>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2"/>
      <color indexed="56"/>
      <name val="Arial"/>
      <family val="2"/>
    </font>
    <font>
      <b/>
      <sz val="10"/>
      <name val="Arial"/>
      <family val="2"/>
    </font>
    <font>
      <sz val="8"/>
      <name val="Arial"/>
      <family val="2"/>
    </font>
    <font>
      <b/>
      <sz val="10"/>
      <color indexed="9"/>
      <name val="Arial"/>
      <family val="2"/>
    </font>
    <font>
      <sz val="12"/>
      <name val="Arial"/>
      <family val="2"/>
    </font>
    <font>
      <i/>
      <sz val="10"/>
      <name val="Arial"/>
      <family val="2"/>
    </font>
    <font>
      <sz val="9"/>
      <name val="Arial"/>
      <family val="2"/>
    </font>
    <font>
      <b/>
      <sz val="12"/>
      <color indexed="10"/>
      <name val="Arial"/>
      <family val="2"/>
    </font>
    <font>
      <b/>
      <sz val="12"/>
      <name val="Arial"/>
      <family val="2"/>
    </font>
    <font>
      <b/>
      <sz val="9"/>
      <name val="Arial"/>
      <family val="2"/>
    </font>
    <font>
      <b/>
      <sz val="10"/>
      <color rgb="FF000000"/>
      <name val="Arial"/>
      <family val="2"/>
    </font>
    <font>
      <sz val="10"/>
      <color rgb="FF000000"/>
      <name val="Arial"/>
      <family val="2"/>
    </font>
    <font>
      <b/>
      <sz val="10"/>
      <color theme="0"/>
      <name val="Arial"/>
      <family val="2"/>
    </font>
    <font>
      <sz val="10"/>
      <color theme="8" tint="0.59999389629810485"/>
      <name val="Arial"/>
      <family val="2"/>
    </font>
    <font>
      <b/>
      <sz val="12"/>
      <color theme="0" tint="-0.499984740745262"/>
      <name val="Arial"/>
      <family val="2"/>
    </font>
    <font>
      <b/>
      <sz val="14"/>
      <color theme="0" tint="-0.499984740745262"/>
      <name val="Arial"/>
      <family val="2"/>
    </font>
    <font>
      <sz val="10"/>
      <name val="Arial"/>
      <family val="2"/>
    </font>
    <font>
      <sz val="11"/>
      <name val="Book Antiqua"/>
      <family val="1"/>
    </font>
    <font>
      <b/>
      <sz val="11"/>
      <name val="Book Antiqua"/>
      <family val="1"/>
    </font>
    <font>
      <i/>
      <sz val="8"/>
      <name val="Arial"/>
      <family val="2"/>
    </font>
    <font>
      <b/>
      <sz val="13"/>
      <name val="Arial"/>
      <family val="2"/>
    </font>
    <font>
      <sz val="13"/>
      <color theme="0" tint="-0.499984740745262"/>
      <name val="Arial"/>
      <family val="2"/>
    </font>
    <font>
      <b/>
      <sz val="14"/>
      <color rgb="FFC00000"/>
      <name val="Arial"/>
      <family val="2"/>
    </font>
    <font>
      <b/>
      <sz val="14"/>
      <name val="Arial"/>
      <family val="2"/>
    </font>
    <font>
      <b/>
      <sz val="8"/>
      <color theme="0"/>
      <name val="Arial"/>
      <family val="2"/>
    </font>
    <font>
      <b/>
      <sz val="8"/>
      <name val="Arial"/>
      <family val="2"/>
    </font>
    <font>
      <sz val="8"/>
      <color theme="0"/>
      <name val="Arial"/>
      <family val="2"/>
    </font>
    <font>
      <sz val="8"/>
      <name val="Times New Roman"/>
      <family val="1"/>
    </font>
    <font>
      <sz val="8"/>
      <color rgb="FFFF0000"/>
      <name val="Arial"/>
      <family val="2"/>
    </font>
    <font>
      <b/>
      <i/>
      <sz val="8"/>
      <name val="Arial"/>
      <family val="2"/>
    </font>
    <font>
      <b/>
      <u/>
      <sz val="8"/>
      <name val="Arial"/>
      <family val="2"/>
    </font>
    <font>
      <b/>
      <sz val="8"/>
      <color indexed="9"/>
      <name val="Arial"/>
      <family val="2"/>
    </font>
    <font>
      <b/>
      <sz val="8"/>
      <color rgb="FFFFFFFF"/>
      <name val="Arial"/>
      <family val="2"/>
    </font>
    <font>
      <sz val="8"/>
      <name val="Symbol"/>
      <family val="1"/>
      <charset val="2"/>
    </font>
    <font>
      <b/>
      <sz val="8"/>
      <color rgb="FFCC0000"/>
      <name val="Arial"/>
      <family val="2"/>
    </font>
    <font>
      <b/>
      <sz val="8"/>
      <name val="Times New Roman"/>
      <family val="1"/>
    </font>
    <font>
      <sz val="8"/>
      <name val="Book Antiqua"/>
      <family val="1"/>
    </font>
    <font>
      <b/>
      <sz val="8"/>
      <color rgb="FF000000"/>
      <name val="Arial"/>
      <family val="2"/>
    </font>
    <font>
      <sz val="8"/>
      <color rgb="FF000000"/>
      <name val="Arial"/>
      <family val="2"/>
    </font>
    <font>
      <b/>
      <sz val="10"/>
      <color theme="0" tint="-0.499984740745262"/>
      <name val="Arial"/>
      <family val="2"/>
    </font>
    <font>
      <sz val="10"/>
      <color theme="1"/>
      <name val="Arial"/>
      <family val="2"/>
    </font>
    <font>
      <sz val="12"/>
      <color theme="0" tint="-0.499984740745262"/>
      <name val="Arial"/>
      <family val="2"/>
    </font>
    <font>
      <u/>
      <sz val="10"/>
      <color theme="10"/>
      <name val="Arial"/>
      <family val="2"/>
    </font>
    <font>
      <b/>
      <i/>
      <sz val="10"/>
      <color rgb="FFFF0000"/>
      <name val="Arial"/>
      <family val="2"/>
    </font>
    <font>
      <sz val="8"/>
      <color theme="1"/>
      <name val="Arial"/>
      <family val="2"/>
    </font>
    <font>
      <b/>
      <sz val="8"/>
      <color theme="5"/>
      <name val="Arial"/>
      <family val="2"/>
    </font>
    <font>
      <b/>
      <sz val="8"/>
      <color rgb="FFFF0000"/>
      <name val="Arial"/>
      <family val="2"/>
    </font>
    <font>
      <sz val="10"/>
      <color rgb="FFFF0000"/>
      <name val="Arial"/>
      <family val="2"/>
    </font>
    <font>
      <sz val="9"/>
      <color rgb="FF363534"/>
      <name val="Arial"/>
      <family val="2"/>
    </font>
    <font>
      <b/>
      <sz val="9"/>
      <color rgb="FF363534"/>
      <name val="Arial"/>
      <family val="2"/>
    </font>
    <font>
      <b/>
      <sz val="12"/>
      <color rgb="FF100249"/>
      <name val="Arial"/>
      <family val="2"/>
    </font>
    <font>
      <b/>
      <sz val="8"/>
      <color rgb="FF100249"/>
      <name val="Arial"/>
      <family val="2"/>
    </font>
    <font>
      <b/>
      <sz val="10"/>
      <color rgb="FF100249"/>
      <name val="Arial"/>
      <family val="2"/>
    </font>
    <font>
      <b/>
      <sz val="14"/>
      <color theme="9"/>
      <name val="Arial"/>
      <family val="2"/>
    </font>
    <font>
      <b/>
      <sz val="11"/>
      <color theme="0"/>
      <name val="Arial"/>
      <family val="2"/>
    </font>
    <font>
      <i/>
      <sz val="11"/>
      <name val="Arial"/>
      <family val="2"/>
    </font>
    <font>
      <sz val="10"/>
      <name val="Arial"/>
      <family val="2"/>
    </font>
    <font>
      <sz val="8"/>
      <name val="Arial"/>
      <family val="2"/>
    </font>
    <font>
      <b/>
      <sz val="10"/>
      <color theme="4"/>
      <name val="Arial"/>
      <family val="2"/>
    </font>
    <font>
      <b/>
      <sz val="14"/>
      <color theme="4"/>
      <name val="Arial"/>
      <family val="2"/>
    </font>
    <font>
      <b/>
      <sz val="12"/>
      <color theme="4"/>
      <name val="Arial"/>
      <family val="2"/>
    </font>
    <font>
      <b/>
      <sz val="8"/>
      <color theme="4"/>
      <name val="Arial"/>
      <family val="2"/>
    </font>
    <font>
      <sz val="10"/>
      <color theme="4"/>
      <name val="Arial"/>
      <family val="2"/>
    </font>
    <font>
      <b/>
      <sz val="11"/>
      <color theme="4"/>
      <name val="Arial"/>
      <family val="2"/>
    </font>
    <font>
      <b/>
      <sz val="8"/>
      <color rgb="FF62BB46"/>
      <name val="Arial"/>
      <family val="2"/>
    </font>
    <font>
      <u/>
      <sz val="10"/>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C00000"/>
        <bgColor indexed="64"/>
      </patternFill>
    </fill>
    <fill>
      <patternFill patternType="solid">
        <fgColor rgb="FF10024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theme="0"/>
      </patternFill>
    </fill>
    <fill>
      <patternFill patternType="solid">
        <fgColor rgb="FFFF8080"/>
        <bgColor indexed="64"/>
      </patternFill>
    </fill>
    <fill>
      <patternFill patternType="solid">
        <fgColor rgb="FFFFFFFF"/>
        <bgColor theme="0"/>
      </patternFill>
    </fill>
    <fill>
      <patternFill patternType="solid">
        <fgColor indexed="65"/>
        <bgColor theme="0"/>
      </patternFill>
    </fill>
    <fill>
      <patternFill patternType="solid">
        <fgColor theme="0" tint="-0.14999847407452621"/>
        <bgColor indexed="64"/>
      </patternFill>
    </fill>
    <fill>
      <patternFill patternType="solid">
        <fgColor theme="4"/>
        <bgColor indexed="64"/>
      </patternFill>
    </fill>
    <fill>
      <patternFill patternType="solid">
        <fgColor theme="0" tint="-0.14999847407452621"/>
        <bgColor theme="0"/>
      </patternFill>
    </fill>
    <fill>
      <patternFill patternType="solid">
        <fgColor theme="0" tint="-4.9989318521683403E-2"/>
        <bgColor theme="0"/>
      </patternFill>
    </fill>
  </fills>
  <borders count="32">
    <border>
      <left/>
      <right/>
      <top/>
      <bottom/>
      <diagonal/>
    </border>
    <border>
      <left/>
      <right/>
      <top style="thin">
        <color indexed="56"/>
      </top>
      <bottom style="thin">
        <color indexed="56"/>
      </bottom>
      <diagonal/>
    </border>
    <border>
      <left/>
      <right/>
      <top style="thin">
        <color indexed="56"/>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double">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double">
        <color indexed="64"/>
      </bottom>
      <diagonal/>
    </border>
    <border>
      <left/>
      <right/>
      <top style="medium">
        <color indexed="64"/>
      </top>
      <bottom style="double">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9">
    <xf numFmtId="0" fontId="0"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5" fontId="2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8"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166" fontId="3" fillId="0" borderId="0" applyFont="0" applyFill="0" applyBorder="0" applyAlignment="0" applyProtection="0"/>
    <xf numFmtId="0" fontId="62" fillId="0" borderId="0"/>
  </cellStyleXfs>
  <cellXfs count="883">
    <xf numFmtId="0" fontId="0" fillId="0" borderId="0" xfId="0"/>
    <xf numFmtId="0" fontId="4" fillId="0" borderId="0" xfId="0" applyFont="1"/>
    <xf numFmtId="0" fontId="0" fillId="0" borderId="0" xfId="0" applyAlignment="1">
      <alignment vertical="top"/>
    </xf>
    <xf numFmtId="0" fontId="6" fillId="2" borderId="0" xfId="0" applyFont="1" applyFill="1" applyAlignment="1">
      <alignment vertical="top"/>
    </xf>
    <xf numFmtId="0" fontId="4" fillId="2" borderId="0" xfId="0" applyFont="1" applyFill="1" applyAlignment="1">
      <alignment vertical="top"/>
    </xf>
    <xf numFmtId="0" fontId="0" fillId="2" borderId="0" xfId="0" applyFill="1" applyAlignment="1">
      <alignment vertical="top"/>
    </xf>
    <xf numFmtId="0" fontId="3" fillId="0" borderId="0" xfId="0" applyFont="1" applyAlignment="1">
      <alignment vertical="top"/>
    </xf>
    <xf numFmtId="0" fontId="0" fillId="2" borderId="0" xfId="0" applyFill="1" applyAlignment="1">
      <alignment vertical="top" wrapText="1"/>
    </xf>
    <xf numFmtId="0" fontId="14" fillId="2" borderId="0" xfId="0" applyFont="1" applyFill="1" applyAlignment="1">
      <alignment vertical="top"/>
    </xf>
    <xf numFmtId="3" fontId="0" fillId="0" borderId="0" xfId="0" applyNumberFormat="1" applyAlignment="1">
      <alignment vertical="top"/>
    </xf>
    <xf numFmtId="0" fontId="3" fillId="2" borderId="0" xfId="0" applyFont="1" applyFill="1" applyAlignment="1">
      <alignment vertical="top"/>
    </xf>
    <xf numFmtId="10" fontId="7" fillId="0" borderId="0" xfId="0" applyNumberFormat="1" applyFont="1" applyAlignment="1">
      <alignment horizontal="right" vertical="center" wrapText="1"/>
    </xf>
    <xf numFmtId="0" fontId="3" fillId="0" borderId="0" xfId="0" applyFont="1" applyAlignment="1">
      <alignment vertical="center"/>
    </xf>
    <xf numFmtId="0" fontId="3" fillId="0" borderId="0" xfId="0" applyFont="1" applyAlignment="1">
      <alignment horizontal="justify" vertical="center" wrapText="1"/>
    </xf>
    <xf numFmtId="0" fontId="4" fillId="0" borderId="0" xfId="0" applyFont="1" applyAlignment="1">
      <alignment vertical="center"/>
    </xf>
    <xf numFmtId="3" fontId="7" fillId="0" borderId="0" xfId="0" applyNumberFormat="1" applyFont="1" applyAlignment="1">
      <alignment horizontal="right" vertical="top" wrapText="1"/>
    </xf>
    <xf numFmtId="0" fontId="3" fillId="2" borderId="0" xfId="3" applyFill="1"/>
    <xf numFmtId="0" fontId="3" fillId="0" borderId="0" xfId="3"/>
    <xf numFmtId="0" fontId="6" fillId="2" borderId="0" xfId="3" applyFont="1" applyFill="1"/>
    <xf numFmtId="0" fontId="3" fillId="0" borderId="0" xfId="0" applyFont="1"/>
    <xf numFmtId="0" fontId="5" fillId="0" borderId="0" xfId="0" applyFont="1" applyAlignment="1">
      <alignment vertical="center"/>
    </xf>
    <xf numFmtId="0" fontId="0" fillId="0" borderId="0" xfId="0" applyAlignment="1">
      <alignment horizontal="left" vertical="top"/>
    </xf>
    <xf numFmtId="0" fontId="13" fillId="2" borderId="0" xfId="3" applyFont="1" applyFill="1" applyAlignment="1">
      <alignment horizontal="left" vertical="top"/>
    </xf>
    <xf numFmtId="0" fontId="3" fillId="0" borderId="0" xfId="3" applyAlignment="1">
      <alignment horizontal="left" vertical="top" wrapText="1"/>
    </xf>
    <xf numFmtId="0" fontId="0" fillId="2" borderId="0" xfId="0" applyFill="1" applyAlignment="1">
      <alignment horizontal="left" vertical="top"/>
    </xf>
    <xf numFmtId="0" fontId="4" fillId="2" borderId="0" xfId="0" applyFont="1" applyFill="1" applyAlignment="1">
      <alignment horizontal="left" vertical="top"/>
    </xf>
    <xf numFmtId="0" fontId="3" fillId="2" borderId="1" xfId="0" applyFont="1" applyFill="1" applyBorder="1" applyAlignment="1">
      <alignment horizontal="left" vertical="top" wrapText="1"/>
    </xf>
    <xf numFmtId="0" fontId="21" fillId="2" borderId="0" xfId="0" applyFont="1" applyFill="1" applyAlignment="1">
      <alignment vertical="top"/>
    </xf>
    <xf numFmtId="0" fontId="12" fillId="0" borderId="0" xfId="0" applyFont="1" applyAlignment="1">
      <alignment vertical="top"/>
    </xf>
    <xf numFmtId="170" fontId="0" fillId="0" borderId="0" xfId="0" applyNumberFormat="1" applyAlignment="1">
      <alignment vertical="top"/>
    </xf>
    <xf numFmtId="170" fontId="3" fillId="4" borderId="9" xfId="0" applyNumberFormat="1" applyFont="1" applyFill="1" applyBorder="1" applyAlignment="1">
      <alignment horizontal="right" vertical="center" wrapText="1"/>
    </xf>
    <xf numFmtId="0" fontId="20" fillId="0" borderId="0" xfId="0" applyFont="1" applyAlignment="1">
      <alignment vertical="top"/>
    </xf>
    <xf numFmtId="10" fontId="3" fillId="0" borderId="0" xfId="2" applyNumberFormat="1" applyFont="1" applyAlignment="1">
      <alignment vertical="top"/>
    </xf>
    <xf numFmtId="0" fontId="3" fillId="2" borderId="0" xfId="0" applyFont="1" applyFill="1" applyAlignment="1">
      <alignment horizontal="left" vertical="top" wrapText="1"/>
    </xf>
    <xf numFmtId="0" fontId="0" fillId="2" borderId="0" xfId="0" applyFill="1" applyAlignment="1">
      <alignment horizontal="justify" vertical="top"/>
    </xf>
    <xf numFmtId="0" fontId="4" fillId="2" borderId="0" xfId="0" applyFont="1" applyFill="1" applyAlignment="1">
      <alignment horizontal="justify" vertical="top"/>
    </xf>
    <xf numFmtId="0" fontId="3" fillId="0" borderId="0" xfId="3" applyAlignment="1">
      <alignment horizontal="justify" vertical="top" wrapText="1"/>
    </xf>
    <xf numFmtId="168" fontId="0" fillId="0" borderId="0" xfId="2" applyNumberFormat="1" applyFont="1" applyAlignment="1">
      <alignment vertical="top"/>
    </xf>
    <xf numFmtId="0" fontId="7" fillId="0" borderId="0" xfId="0" applyFont="1" applyAlignment="1">
      <alignment horizontal="justify" vertical="center" wrapText="1"/>
    </xf>
    <xf numFmtId="0" fontId="3" fillId="0" borderId="0" xfId="0" applyFont="1" applyAlignment="1">
      <alignment vertical="top" wrapText="1"/>
    </xf>
    <xf numFmtId="0" fontId="7" fillId="0" borderId="0" xfId="0" applyFont="1" applyAlignment="1">
      <alignment vertical="top" wrapText="1"/>
    </xf>
    <xf numFmtId="0" fontId="3" fillId="3" borderId="0" xfId="3" applyFill="1"/>
    <xf numFmtId="0" fontId="7" fillId="3" borderId="0" xfId="3" applyFont="1" applyFill="1" applyAlignment="1">
      <alignment horizontal="center" vertical="center" wrapText="1"/>
    </xf>
    <xf numFmtId="0" fontId="3" fillId="3" borderId="0" xfId="3" applyFill="1" applyAlignment="1">
      <alignment wrapText="1"/>
    </xf>
    <xf numFmtId="0" fontId="7" fillId="3" borderId="0" xfId="3" applyFont="1" applyFill="1" applyAlignment="1">
      <alignment wrapText="1"/>
    </xf>
    <xf numFmtId="0" fontId="19" fillId="3" borderId="0" xfId="3" applyFont="1" applyFill="1" applyAlignment="1">
      <alignment horizontal="center" vertical="center" wrapText="1"/>
    </xf>
    <xf numFmtId="0" fontId="3" fillId="3" borderId="0" xfId="0" applyFont="1" applyFill="1" applyAlignment="1">
      <alignment vertical="center" wrapText="1"/>
    </xf>
    <xf numFmtId="0" fontId="3" fillId="3" borderId="0" xfId="3" applyFill="1" applyAlignment="1">
      <alignment vertical="center" wrapText="1"/>
    </xf>
    <xf numFmtId="0" fontId="7" fillId="3" borderId="0" xfId="3"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0" fillId="2" borderId="0" xfId="0" applyFill="1" applyAlignment="1">
      <alignment horizontal="left" vertical="top" wrapText="1"/>
    </xf>
    <xf numFmtId="167" fontId="3" fillId="0" borderId="0" xfId="1" applyNumberFormat="1" applyFont="1" applyBorder="1" applyAlignment="1">
      <alignment horizontal="right" vertical="center" wrapText="1"/>
    </xf>
    <xf numFmtId="167" fontId="7" fillId="0" borderId="0" xfId="1" applyNumberFormat="1" applyFont="1" applyBorder="1" applyAlignment="1">
      <alignment horizontal="right" vertical="center" wrapText="1"/>
    </xf>
    <xf numFmtId="10" fontId="15" fillId="0" borderId="0" xfId="0" applyNumberFormat="1" applyFont="1" applyAlignment="1">
      <alignment horizontal="right" vertical="center" wrapText="1"/>
    </xf>
    <xf numFmtId="0" fontId="12" fillId="2" borderId="0" xfId="0" applyFont="1" applyFill="1" applyAlignment="1">
      <alignment vertical="top"/>
    </xf>
    <xf numFmtId="0" fontId="25" fillId="0" borderId="0" xfId="0" applyFont="1" applyAlignment="1">
      <alignment vertical="center"/>
    </xf>
    <xf numFmtId="3" fontId="3"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168" fontId="7" fillId="0" borderId="0" xfId="0" applyNumberFormat="1" applyFont="1" applyAlignment="1">
      <alignment horizontal="right" vertical="center" wrapText="1"/>
    </xf>
    <xf numFmtId="0" fontId="9" fillId="0" borderId="0" xfId="0" applyFont="1" applyAlignment="1">
      <alignment horizontal="right" vertical="top" wrapText="1"/>
    </xf>
    <xf numFmtId="3" fontId="3" fillId="0" borderId="0" xfId="0" applyNumberFormat="1" applyFont="1" applyAlignment="1">
      <alignment horizontal="right" vertical="top" wrapText="1"/>
    </xf>
    <xf numFmtId="168" fontId="7" fillId="0" borderId="0" xfId="0" applyNumberFormat="1" applyFont="1" applyAlignment="1">
      <alignment horizontal="right" vertical="top" wrapText="1"/>
    </xf>
    <xf numFmtId="167" fontId="0" fillId="0" borderId="0" xfId="1" applyNumberFormat="1" applyFont="1" applyFill="1" applyBorder="1" applyAlignment="1">
      <alignment vertical="top"/>
    </xf>
    <xf numFmtId="0" fontId="7" fillId="0" borderId="0" xfId="0" applyFont="1" applyAlignment="1">
      <alignment horizontal="justify" vertical="top" wrapText="1"/>
    </xf>
    <xf numFmtId="0" fontId="9" fillId="0" borderId="0" xfId="0" applyFont="1" applyAlignment="1">
      <alignment vertical="center" wrapText="1"/>
    </xf>
    <xf numFmtId="0" fontId="9" fillId="0" borderId="0" xfId="0" applyFont="1" applyAlignment="1">
      <alignment horizontal="right" vertical="top"/>
    </xf>
    <xf numFmtId="165" fontId="0" fillId="0" borderId="0" xfId="8" applyFont="1" applyFill="1" applyBorder="1" applyAlignment="1">
      <alignment vertical="top"/>
    </xf>
    <xf numFmtId="0" fontId="3" fillId="0" borderId="0" xfId="0" applyFont="1" applyAlignment="1">
      <alignment horizontal="left"/>
    </xf>
    <xf numFmtId="0" fontId="0" fillId="0" borderId="0" xfId="0" applyAlignment="1">
      <alignment vertical="center"/>
    </xf>
    <xf numFmtId="0" fontId="26" fillId="0" borderId="0" xfId="0" applyFont="1" applyAlignment="1">
      <alignment vertical="center"/>
    </xf>
    <xf numFmtId="0" fontId="24" fillId="0" borderId="0" xfId="0" applyFont="1" applyAlignment="1">
      <alignment vertical="center"/>
    </xf>
    <xf numFmtId="0" fontId="4" fillId="0" borderId="0" xfId="0" applyFont="1" applyAlignment="1">
      <alignment vertical="top" wrapText="1"/>
    </xf>
    <xf numFmtId="0" fontId="5" fillId="0" borderId="0" xfId="0" applyFont="1" applyAlignment="1">
      <alignment horizontal="left" vertical="center" indent="2"/>
    </xf>
    <xf numFmtId="0" fontId="5" fillId="0" borderId="0" xfId="0" applyFont="1" applyAlignment="1">
      <alignment horizontal="left" vertical="center" indent="4"/>
    </xf>
    <xf numFmtId="170" fontId="3" fillId="0" borderId="0" xfId="0" applyNumberFormat="1" applyFont="1" applyAlignment="1">
      <alignment horizontal="left"/>
    </xf>
    <xf numFmtId="3" fontId="3" fillId="0" borderId="0" xfId="0" applyNumberFormat="1" applyFont="1" applyAlignment="1">
      <alignment horizontal="left"/>
    </xf>
    <xf numFmtId="167" fontId="16" fillId="0" borderId="0" xfId="1" applyNumberFormat="1" applyFont="1" applyBorder="1" applyAlignment="1">
      <alignment horizontal="right" vertical="center" wrapText="1"/>
    </xf>
    <xf numFmtId="167" fontId="17" fillId="0" borderId="0" xfId="1" applyNumberFormat="1" applyFont="1" applyBorder="1" applyAlignment="1">
      <alignment horizontal="right" vertical="center" wrapText="1"/>
    </xf>
    <xf numFmtId="0" fontId="0" fillId="0" borderId="0" xfId="0" applyAlignment="1">
      <alignment horizontal="center" vertical="top"/>
    </xf>
    <xf numFmtId="0" fontId="3" fillId="3" borderId="0" xfId="3" applyFill="1" applyAlignment="1">
      <alignment horizontal="center" vertical="center" wrapText="1"/>
    </xf>
    <xf numFmtId="0" fontId="18" fillId="0" borderId="0" xfId="3" applyFont="1" applyAlignment="1">
      <alignment horizontal="center" vertical="center"/>
    </xf>
    <xf numFmtId="0" fontId="18" fillId="3" borderId="0" xfId="3" applyFont="1" applyFill="1" applyAlignment="1">
      <alignment horizontal="center" vertical="center"/>
    </xf>
    <xf numFmtId="0" fontId="3" fillId="3" borderId="0" xfId="0" applyFont="1" applyFill="1" applyAlignment="1">
      <alignment horizontal="center" vertical="center" wrapText="1"/>
    </xf>
    <xf numFmtId="0" fontId="28" fillId="2" borderId="0" xfId="0" applyFont="1" applyFill="1" applyAlignment="1">
      <alignment wrapText="1"/>
    </xf>
    <xf numFmtId="0" fontId="14" fillId="2" borderId="0" xfId="0" applyFont="1" applyFill="1" applyAlignment="1">
      <alignment horizontal="left" vertical="top"/>
    </xf>
    <xf numFmtId="0" fontId="0" fillId="3" borderId="0" xfId="0" applyFill="1"/>
    <xf numFmtId="0" fontId="10" fillId="3" borderId="0" xfId="0" applyFont="1" applyFill="1" applyAlignment="1">
      <alignment horizontal="center" wrapText="1"/>
    </xf>
    <xf numFmtId="0" fontId="10" fillId="3" borderId="0" xfId="0" applyFont="1" applyFill="1" applyAlignment="1">
      <alignment wrapText="1"/>
    </xf>
    <xf numFmtId="0" fontId="14" fillId="3" borderId="0" xfId="0" applyFont="1" applyFill="1" applyAlignment="1">
      <alignment wrapText="1"/>
    </xf>
    <xf numFmtId="0" fontId="4" fillId="3" borderId="0" xfId="0" applyFont="1" applyFill="1" applyAlignment="1">
      <alignment horizontal="center" wrapText="1"/>
    </xf>
    <xf numFmtId="0" fontId="4" fillId="3" borderId="0" xfId="0" applyFont="1" applyFill="1" applyAlignment="1">
      <alignment wrapText="1"/>
    </xf>
    <xf numFmtId="0" fontId="7" fillId="3" borderId="0" xfId="0" applyFont="1" applyFill="1" applyAlignment="1">
      <alignment wrapText="1"/>
    </xf>
    <xf numFmtId="0" fontId="0" fillId="3" borderId="0" xfId="0" applyFill="1" applyAlignment="1">
      <alignment wrapText="1"/>
    </xf>
    <xf numFmtId="0" fontId="14" fillId="2" borderId="0" xfId="3" applyFont="1" applyFill="1" applyAlignment="1">
      <alignment horizontal="justify"/>
    </xf>
    <xf numFmtId="0" fontId="10" fillId="2" borderId="0" xfId="3" applyFont="1" applyFill="1" applyAlignment="1">
      <alignment horizontal="justify"/>
    </xf>
    <xf numFmtId="0" fontId="7" fillId="0" borderId="0" xfId="0" applyFont="1" applyAlignment="1">
      <alignment vertical="top"/>
    </xf>
    <xf numFmtId="0" fontId="7" fillId="0" borderId="0" xfId="3" applyFont="1"/>
    <xf numFmtId="0" fontId="31" fillId="2" borderId="0" xfId="0" applyFont="1" applyFill="1" applyAlignment="1">
      <alignment vertical="top" wrapText="1"/>
    </xf>
    <xf numFmtId="0" fontId="31"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vertical="top" wrapText="1"/>
    </xf>
    <xf numFmtId="170" fontId="8" fillId="2" borderId="0" xfId="0" applyNumberFormat="1" applyFont="1" applyFill="1" applyAlignment="1">
      <alignment horizontal="right" vertical="center" wrapText="1"/>
    </xf>
    <xf numFmtId="170" fontId="8" fillId="2" borderId="4" xfId="0" applyNumberFormat="1" applyFont="1" applyFill="1" applyBorder="1" applyAlignment="1">
      <alignment horizontal="right" vertical="center" wrapText="1"/>
    </xf>
    <xf numFmtId="170" fontId="31" fillId="2" borderId="0" xfId="0" applyNumberFormat="1" applyFont="1" applyFill="1" applyAlignment="1">
      <alignment horizontal="right" vertical="center" wrapText="1"/>
    </xf>
    <xf numFmtId="0" fontId="31" fillId="0" borderId="0" xfId="0" applyFont="1" applyAlignment="1">
      <alignment wrapText="1"/>
    </xf>
    <xf numFmtId="0" fontId="8" fillId="0" borderId="0" xfId="0" applyFont="1" applyAlignment="1">
      <alignment vertical="top" wrapText="1"/>
    </xf>
    <xf numFmtId="0" fontId="31" fillId="3" borderId="0" xfId="0" applyFont="1" applyFill="1" applyAlignment="1">
      <alignment vertical="top" wrapText="1"/>
    </xf>
    <xf numFmtId="170" fontId="8" fillId="2" borderId="9" xfId="0" applyNumberFormat="1" applyFont="1" applyFill="1" applyBorder="1" applyAlignment="1">
      <alignment horizontal="right" vertical="center" wrapText="1"/>
    </xf>
    <xf numFmtId="0" fontId="8" fillId="2" borderId="0" xfId="0" applyFont="1" applyFill="1" applyAlignment="1">
      <alignment horizontal="right" vertical="center" wrapText="1"/>
    </xf>
    <xf numFmtId="0" fontId="8" fillId="2" borderId="0" xfId="0" applyFont="1" applyFill="1" applyAlignment="1">
      <alignment vertical="top"/>
    </xf>
    <xf numFmtId="170" fontId="8" fillId="2" borderId="0" xfId="0" applyNumberFormat="1" applyFont="1" applyFill="1" applyAlignment="1">
      <alignment vertical="center" wrapText="1"/>
    </xf>
    <xf numFmtId="170" fontId="31" fillId="2" borderId="0" xfId="0" applyNumberFormat="1" applyFont="1" applyFill="1" applyAlignment="1">
      <alignment vertical="center" wrapText="1"/>
    </xf>
    <xf numFmtId="170" fontId="8" fillId="0" borderId="0" xfId="0" applyNumberFormat="1" applyFont="1" applyAlignment="1">
      <alignment vertical="center"/>
    </xf>
    <xf numFmtId="170" fontId="8" fillId="2" borderId="3" xfId="0" applyNumberFormat="1" applyFont="1" applyFill="1" applyBorder="1" applyAlignment="1">
      <alignment horizontal="right" vertical="center" wrapText="1"/>
    </xf>
    <xf numFmtId="170" fontId="8" fillId="2" borderId="8" xfId="0" applyNumberFormat="1" applyFont="1" applyFill="1" applyBorder="1" applyAlignment="1">
      <alignment horizontal="right" vertical="center" wrapText="1"/>
    </xf>
    <xf numFmtId="3" fontId="8" fillId="2" borderId="0" xfId="0" applyNumberFormat="1" applyFont="1" applyFill="1" applyAlignment="1">
      <alignment horizontal="right" vertical="top" wrapText="1"/>
    </xf>
    <xf numFmtId="3" fontId="31" fillId="2" borderId="0" xfId="0" applyNumberFormat="1" applyFont="1" applyFill="1" applyAlignment="1">
      <alignment horizontal="right" vertical="top" wrapText="1"/>
    </xf>
    <xf numFmtId="0" fontId="31" fillId="2" borderId="0" xfId="0" applyFont="1" applyFill="1" applyAlignment="1">
      <alignment vertical="top"/>
    </xf>
    <xf numFmtId="0" fontId="8" fillId="0" borderId="0" xfId="0" applyFont="1" applyAlignment="1">
      <alignment vertical="center"/>
    </xf>
    <xf numFmtId="0" fontId="31" fillId="4" borderId="0" xfId="0" applyFont="1" applyFill="1" applyAlignment="1">
      <alignment horizontal="left" vertical="center" wrapText="1"/>
    </xf>
    <xf numFmtId="0" fontId="31" fillId="4" borderId="0" xfId="0" applyFont="1" applyFill="1" applyAlignment="1">
      <alignment vertical="center" wrapText="1"/>
    </xf>
    <xf numFmtId="0" fontId="8" fillId="4" borderId="0" xfId="0" applyFont="1" applyFill="1" applyAlignment="1">
      <alignment vertical="center" wrapText="1"/>
    </xf>
    <xf numFmtId="0" fontId="8" fillId="4" borderId="0" xfId="0" applyFont="1" applyFill="1" applyAlignment="1">
      <alignment horizontal="left" vertical="center"/>
    </xf>
    <xf numFmtId="170" fontId="8" fillId="4" borderId="0" xfId="0" applyNumberFormat="1" applyFont="1" applyFill="1" applyAlignment="1">
      <alignment horizontal="right" wrapText="1"/>
    </xf>
    <xf numFmtId="170" fontId="8" fillId="4" borderId="6" xfId="0" applyNumberFormat="1" applyFont="1" applyFill="1" applyBorder="1" applyAlignment="1">
      <alignment horizontal="right" wrapText="1"/>
    </xf>
    <xf numFmtId="0" fontId="31" fillId="4" borderId="0" xfId="0" applyFont="1" applyFill="1" applyAlignment="1">
      <alignment horizontal="left" vertical="center"/>
    </xf>
    <xf numFmtId="170" fontId="31" fillId="4" borderId="8" xfId="0" applyNumberFormat="1" applyFont="1" applyFill="1" applyBorder="1" applyAlignment="1">
      <alignment horizontal="right" wrapText="1"/>
    </xf>
    <xf numFmtId="170" fontId="33" fillId="4" borderId="0" xfId="0" applyNumberFormat="1" applyFont="1" applyFill="1" applyAlignment="1">
      <alignment wrapText="1"/>
    </xf>
    <xf numFmtId="0" fontId="33" fillId="4" borderId="0" xfId="0" applyFont="1" applyFill="1" applyAlignment="1">
      <alignment horizontal="left" wrapText="1"/>
    </xf>
    <xf numFmtId="3" fontId="31" fillId="2" borderId="0" xfId="0" applyNumberFormat="1" applyFont="1" applyFill="1" applyAlignment="1">
      <alignment horizontal="right" wrapText="1"/>
    </xf>
    <xf numFmtId="3" fontId="8" fillId="2" borderId="0" xfId="0" applyNumberFormat="1" applyFont="1" applyFill="1" applyAlignment="1">
      <alignment horizontal="right" wrapText="1"/>
    </xf>
    <xf numFmtId="0" fontId="8" fillId="2" borderId="0" xfId="0" applyFont="1" applyFill="1" applyAlignment="1">
      <alignment horizontal="center" vertical="top" wrapText="1"/>
    </xf>
    <xf numFmtId="0" fontId="8" fillId="4" borderId="0" xfId="0" applyFont="1" applyFill="1" applyAlignment="1">
      <alignment horizontal="right" vertical="center" wrapText="1"/>
    </xf>
    <xf numFmtId="170" fontId="8" fillId="4" borderId="0" xfId="0" applyNumberFormat="1" applyFont="1" applyFill="1" applyAlignment="1">
      <alignment horizontal="right" vertical="center" wrapText="1"/>
    </xf>
    <xf numFmtId="170" fontId="8" fillId="4" borderId="4" xfId="0" applyNumberFormat="1" applyFont="1" applyFill="1" applyBorder="1" applyAlignment="1">
      <alignment horizontal="right" vertical="center" wrapText="1"/>
    </xf>
    <xf numFmtId="170" fontId="8" fillId="4" borderId="3" xfId="0" applyNumberFormat="1" applyFont="1" applyFill="1" applyBorder="1" applyAlignment="1">
      <alignment horizontal="right" vertical="center" wrapText="1"/>
    </xf>
    <xf numFmtId="170" fontId="8" fillId="4" borderId="0" xfId="0" applyNumberFormat="1" applyFont="1" applyFill="1" applyAlignment="1">
      <alignment vertical="center" wrapText="1"/>
    </xf>
    <xf numFmtId="170" fontId="8" fillId="4" borderId="9" xfId="0" applyNumberFormat="1" applyFont="1" applyFill="1" applyBorder="1" applyAlignment="1">
      <alignment horizontal="right" vertical="center" wrapText="1"/>
    </xf>
    <xf numFmtId="0" fontId="8" fillId="3" borderId="0" xfId="0" applyFont="1" applyFill="1" applyAlignment="1">
      <alignment vertical="top"/>
    </xf>
    <xf numFmtId="170" fontId="8" fillId="4" borderId="6" xfId="0" applyNumberFormat="1" applyFont="1" applyFill="1" applyBorder="1" applyAlignment="1">
      <alignment horizontal="right" vertical="center" wrapText="1"/>
    </xf>
    <xf numFmtId="170" fontId="8" fillId="4" borderId="8" xfId="0" applyNumberFormat="1" applyFont="1" applyFill="1" applyBorder="1" applyAlignment="1">
      <alignment horizontal="right" vertical="center" wrapText="1"/>
    </xf>
    <xf numFmtId="171" fontId="8" fillId="4" borderId="6" xfId="0" applyNumberFormat="1" applyFont="1" applyFill="1" applyBorder="1" applyAlignment="1">
      <alignment horizontal="right" vertical="center" wrapText="1"/>
    </xf>
    <xf numFmtId="171" fontId="8" fillId="4" borderId="8" xfId="0" applyNumberFormat="1" applyFont="1" applyFill="1" applyBorder="1" applyAlignment="1">
      <alignment horizontal="right" vertical="center" wrapText="1"/>
    </xf>
    <xf numFmtId="0" fontId="8" fillId="2" borderId="0" xfId="0" applyFont="1" applyFill="1"/>
    <xf numFmtId="0" fontId="8" fillId="4" borderId="0" xfId="0" applyFont="1" applyFill="1" applyAlignment="1">
      <alignment horizontal="left" vertical="center" wrapText="1"/>
    </xf>
    <xf numFmtId="0" fontId="8" fillId="4" borderId="3" xfId="0" applyFont="1" applyFill="1" applyBorder="1" applyAlignment="1">
      <alignment horizontal="left" vertical="center" wrapText="1"/>
    </xf>
    <xf numFmtId="3" fontId="8" fillId="2" borderId="0" xfId="0" applyNumberFormat="1" applyFont="1" applyFill="1"/>
    <xf numFmtId="0" fontId="31" fillId="4" borderId="4" xfId="0" applyFont="1" applyFill="1" applyBorder="1" applyAlignment="1">
      <alignment horizontal="left" vertical="center" wrapText="1"/>
    </xf>
    <xf numFmtId="0" fontId="8" fillId="4" borderId="0" xfId="0" applyFont="1" applyFill="1" applyAlignment="1">
      <alignment horizontal="justify" vertical="center" wrapText="1"/>
    </xf>
    <xf numFmtId="0" fontId="8" fillId="4" borderId="3" xfId="0" applyFont="1" applyFill="1" applyBorder="1" applyAlignment="1">
      <alignment horizontal="justify" vertical="center" wrapText="1"/>
    </xf>
    <xf numFmtId="0" fontId="8" fillId="4" borderId="4" xfId="0" applyFont="1" applyFill="1" applyBorder="1" applyAlignment="1">
      <alignment horizontal="justify" vertical="center" wrapText="1"/>
    </xf>
    <xf numFmtId="170" fontId="8" fillId="3" borderId="0" xfId="3" applyNumberFormat="1" applyFont="1" applyFill="1" applyAlignment="1">
      <alignment horizontal="right" wrapText="1"/>
    </xf>
    <xf numFmtId="0" fontId="31" fillId="3" borderId="2" xfId="3" applyFont="1" applyFill="1" applyBorder="1" applyAlignment="1">
      <alignment horizontal="justify" vertical="top" wrapText="1"/>
    </xf>
    <xf numFmtId="170" fontId="31" fillId="3" borderId="2" xfId="3" applyNumberFormat="1" applyFont="1" applyFill="1" applyBorder="1" applyAlignment="1">
      <alignment horizontal="right" wrapText="1"/>
    </xf>
    <xf numFmtId="170" fontId="8" fillId="3" borderId="0" xfId="3" applyNumberFormat="1" applyFont="1" applyFill="1" applyAlignment="1">
      <alignment horizontal="right" vertical="top" wrapText="1"/>
    </xf>
    <xf numFmtId="170" fontId="31" fillId="3" borderId="0" xfId="3" applyNumberFormat="1" applyFont="1" applyFill="1" applyAlignment="1">
      <alignment horizontal="right" wrapText="1"/>
    </xf>
    <xf numFmtId="0" fontId="35" fillId="3" borderId="0" xfId="3" applyFont="1" applyFill="1"/>
    <xf numFmtId="0" fontId="8" fillId="3" borderId="0" xfId="3" applyFont="1" applyFill="1"/>
    <xf numFmtId="0" fontId="31" fillId="3" borderId="4" xfId="3" applyFont="1" applyFill="1" applyBorder="1"/>
    <xf numFmtId="0" fontId="8" fillId="3" borderId="4" xfId="3" applyFont="1" applyFill="1" applyBorder="1"/>
    <xf numFmtId="0" fontId="25" fillId="2" borderId="3" xfId="3" applyFont="1" applyFill="1" applyBorder="1" applyAlignment="1">
      <alignment vertical="top" wrapText="1"/>
    </xf>
    <xf numFmtId="0" fontId="8" fillId="2" borderId="3" xfId="3" applyFont="1" applyFill="1" applyBorder="1" applyAlignment="1">
      <alignment vertical="top" wrapText="1"/>
    </xf>
    <xf numFmtId="170" fontId="8" fillId="2" borderId="3" xfId="3" applyNumberFormat="1" applyFont="1" applyFill="1" applyBorder="1" applyAlignment="1">
      <alignment horizontal="right" vertical="top" wrapText="1"/>
    </xf>
    <xf numFmtId="0" fontId="8" fillId="2" borderId="10" xfId="3" applyFont="1" applyFill="1" applyBorder="1" applyAlignment="1">
      <alignment vertical="top" wrapText="1"/>
    </xf>
    <xf numFmtId="0" fontId="25" fillId="2" borderId="10" xfId="3" applyFont="1" applyFill="1" applyBorder="1" applyAlignment="1">
      <alignment vertical="top" wrapText="1"/>
    </xf>
    <xf numFmtId="0" fontId="8" fillId="2" borderId="0" xfId="3" applyFont="1" applyFill="1" applyAlignment="1">
      <alignment horizontal="justify" vertical="top"/>
    </xf>
    <xf numFmtId="0" fontId="8" fillId="2" borderId="0" xfId="3" applyFont="1" applyFill="1"/>
    <xf numFmtId="0" fontId="8" fillId="0" borderId="4" xfId="3" applyFont="1" applyBorder="1"/>
    <xf numFmtId="0" fontId="8" fillId="2" borderId="1" xfId="0" applyFont="1" applyFill="1" applyBorder="1" applyAlignment="1">
      <alignment horizontal="left" vertical="top" wrapText="1"/>
    </xf>
    <xf numFmtId="0" fontId="8" fillId="2" borderId="1" xfId="0" applyFont="1" applyFill="1" applyBorder="1" applyAlignment="1">
      <alignment horizontal="justify" vertical="top" wrapText="1"/>
    </xf>
    <xf numFmtId="0" fontId="8" fillId="0" borderId="0" xfId="0" applyFont="1" applyAlignment="1">
      <alignment horizontal="justify" vertical="center" wrapText="1"/>
    </xf>
    <xf numFmtId="167" fontId="8" fillId="0" borderId="0" xfId="1" applyNumberFormat="1" applyFont="1" applyAlignment="1">
      <alignment horizontal="right" vertical="center" wrapText="1"/>
    </xf>
    <xf numFmtId="167" fontId="8" fillId="0" borderId="6" xfId="1" applyNumberFormat="1" applyFont="1" applyBorder="1" applyAlignment="1">
      <alignment horizontal="right" vertical="center" wrapText="1"/>
    </xf>
    <xf numFmtId="0" fontId="31" fillId="0" borderId="6" xfId="0" applyFont="1" applyBorder="1" applyAlignment="1">
      <alignment horizontal="justify" vertical="center" wrapText="1"/>
    </xf>
    <xf numFmtId="167" fontId="8" fillId="0" borderId="0" xfId="1" applyNumberFormat="1" applyFont="1" applyAlignment="1">
      <alignment horizontal="right" vertical="top" wrapText="1"/>
    </xf>
    <xf numFmtId="167" fontId="8" fillId="0" borderId="3" xfId="1" applyNumberFormat="1" applyFont="1" applyBorder="1" applyAlignment="1">
      <alignment horizontal="right" vertical="top" wrapText="1"/>
    </xf>
    <xf numFmtId="167" fontId="8" fillId="0" borderId="0" xfId="1" applyNumberFormat="1" applyFont="1" applyBorder="1" applyAlignment="1">
      <alignment horizontal="right" vertical="center" wrapText="1"/>
    </xf>
    <xf numFmtId="167" fontId="31" fillId="0" borderId="0" xfId="1" applyNumberFormat="1" applyFont="1" applyBorder="1" applyAlignment="1">
      <alignment horizontal="right" vertical="center" wrapText="1"/>
    </xf>
    <xf numFmtId="0" fontId="31" fillId="0" borderId="0" xfId="0" applyFont="1" applyAlignment="1">
      <alignment horizontal="justify" vertical="center" wrapText="1"/>
    </xf>
    <xf numFmtId="10" fontId="31" fillId="0" borderId="0" xfId="0" applyNumberFormat="1" applyFont="1" applyAlignment="1">
      <alignment horizontal="right" vertical="center" wrapText="1"/>
    </xf>
    <xf numFmtId="0" fontId="8" fillId="0" borderId="6" xfId="0" applyFont="1" applyBorder="1" applyAlignment="1">
      <alignment horizontal="justify" vertical="center" wrapText="1"/>
    </xf>
    <xf numFmtId="0" fontId="25" fillId="0" borderId="0" xfId="0" applyFont="1" applyAlignment="1">
      <alignment horizontal="justify" vertical="center" wrapText="1"/>
    </xf>
    <xf numFmtId="172" fontId="8" fillId="0" borderId="0" xfId="8" applyNumberFormat="1" applyFont="1" applyBorder="1" applyAlignment="1">
      <alignment horizontal="right" vertical="center" wrapText="1"/>
    </xf>
    <xf numFmtId="166" fontId="8" fillId="0" borderId="0" xfId="1" applyFont="1" applyBorder="1" applyAlignment="1">
      <alignment horizontal="right" vertical="center" wrapText="1"/>
    </xf>
    <xf numFmtId="172" fontId="8" fillId="0" borderId="6" xfId="8" applyNumberFormat="1" applyFont="1" applyBorder="1" applyAlignment="1">
      <alignment horizontal="right" vertical="center" wrapText="1"/>
    </xf>
    <xf numFmtId="0" fontId="8" fillId="0" borderId="0" xfId="0" applyFont="1"/>
    <xf numFmtId="0" fontId="37" fillId="0" borderId="0" xfId="0" applyFont="1" applyAlignment="1">
      <alignment horizontal="right" vertical="top" wrapText="1"/>
    </xf>
    <xf numFmtId="0" fontId="38" fillId="0" borderId="0" xfId="0" applyFont="1" applyAlignment="1">
      <alignment horizontal="right" vertical="center" wrapText="1"/>
    </xf>
    <xf numFmtId="3" fontId="8" fillId="0" borderId="0" xfId="0" applyNumberFormat="1" applyFont="1" applyAlignment="1">
      <alignment horizontal="right" vertical="center" wrapText="1"/>
    </xf>
    <xf numFmtId="3" fontId="31" fillId="0" borderId="0" xfId="0" applyNumberFormat="1" applyFont="1" applyAlignment="1">
      <alignment horizontal="right" vertical="center" wrapText="1"/>
    </xf>
    <xf numFmtId="168" fontId="31" fillId="0" borderId="0" xfId="0" applyNumberFormat="1" applyFont="1" applyAlignment="1">
      <alignment horizontal="right" vertical="center" wrapText="1"/>
    </xf>
    <xf numFmtId="0" fontId="8" fillId="0" borderId="0" xfId="0" applyFont="1" applyAlignment="1">
      <alignment vertical="top"/>
    </xf>
    <xf numFmtId="0" fontId="37" fillId="0" borderId="0" xfId="0" applyFont="1" applyAlignment="1">
      <alignment vertical="center"/>
    </xf>
    <xf numFmtId="0" fontId="37" fillId="0" borderId="0" xfId="0" applyFont="1" applyAlignment="1">
      <alignment horizontal="right" vertical="top"/>
    </xf>
    <xf numFmtId="165" fontId="37" fillId="0" borderId="0" xfId="8" applyFont="1" applyFill="1" applyBorder="1" applyAlignment="1">
      <alignment horizontal="right" vertical="top"/>
    </xf>
    <xf numFmtId="0" fontId="8" fillId="0" borderId="0" xfId="0" applyFont="1" applyAlignment="1">
      <alignment horizontal="left" vertical="center" indent="2"/>
    </xf>
    <xf numFmtId="0" fontId="25" fillId="0" borderId="0" xfId="0" applyFont="1" applyAlignment="1">
      <alignment vertical="center" wrapText="1"/>
    </xf>
    <xf numFmtId="0" fontId="31" fillId="0" borderId="0" xfId="0" applyFont="1" applyAlignment="1">
      <alignment horizontal="justify" vertical="center"/>
    </xf>
    <xf numFmtId="3" fontId="8" fillId="0" borderId="0" xfId="0" applyNumberFormat="1" applyFont="1" applyAlignment="1">
      <alignment horizontal="right" vertical="center"/>
    </xf>
    <xf numFmtId="3" fontId="31" fillId="0" borderId="0" xfId="0" applyNumberFormat="1" applyFont="1" applyAlignment="1">
      <alignment horizontal="right" vertical="center"/>
    </xf>
    <xf numFmtId="10" fontId="31" fillId="0" borderId="0" xfId="0" applyNumberFormat="1" applyFont="1" applyAlignment="1">
      <alignment horizontal="right" vertical="center"/>
    </xf>
    <xf numFmtId="0" fontId="31" fillId="0" borderId="0" xfId="0" applyFont="1" applyAlignment="1">
      <alignment vertical="center"/>
    </xf>
    <xf numFmtId="0" fontId="8" fillId="0" borderId="0" xfId="0" applyFont="1" applyAlignment="1">
      <alignment horizontal="justify" vertical="center"/>
    </xf>
    <xf numFmtId="168" fontId="31" fillId="0" borderId="0" xfId="0" applyNumberFormat="1" applyFont="1" applyAlignment="1">
      <alignment horizontal="right" vertical="center"/>
    </xf>
    <xf numFmtId="167" fontId="8" fillId="4" borderId="0" xfId="1" applyNumberFormat="1" applyFont="1" applyFill="1" applyAlignment="1">
      <alignment horizontal="right" vertical="center" wrapText="1"/>
    </xf>
    <xf numFmtId="167" fontId="8" fillId="4" borderId="6" xfId="1" applyNumberFormat="1" applyFont="1" applyFill="1" applyBorder="1" applyAlignment="1">
      <alignment horizontal="right" vertical="center" wrapText="1"/>
    </xf>
    <xf numFmtId="0" fontId="31" fillId="0" borderId="0" xfId="0" applyFont="1" applyAlignment="1">
      <alignment vertical="center" wrapText="1"/>
    </xf>
    <xf numFmtId="0" fontId="31" fillId="0" borderId="0" xfId="0" applyFont="1" applyAlignment="1">
      <alignment horizontal="left" vertical="center" wrapText="1" indent="2"/>
    </xf>
    <xf numFmtId="167" fontId="8" fillId="4" borderId="0" xfId="1" applyNumberFormat="1" applyFont="1" applyFill="1" applyAlignment="1">
      <alignment vertical="center" wrapText="1"/>
    </xf>
    <xf numFmtId="167" fontId="8" fillId="0" borderId="0" xfId="1" applyNumberFormat="1" applyFont="1" applyAlignment="1">
      <alignment vertical="center" wrapText="1"/>
    </xf>
    <xf numFmtId="0" fontId="25" fillId="4" borderId="0" xfId="0" applyFont="1" applyFill="1" applyAlignment="1">
      <alignment vertical="center" wrapText="1"/>
    </xf>
    <xf numFmtId="0" fontId="35" fillId="4" borderId="0" xfId="0" applyFont="1" applyFill="1" applyAlignment="1">
      <alignment vertical="center" wrapText="1"/>
    </xf>
    <xf numFmtId="0" fontId="31" fillId="4" borderId="0" xfId="0" applyFont="1" applyFill="1" applyAlignment="1">
      <alignment horizontal="justify" vertical="center" wrapText="1"/>
    </xf>
    <xf numFmtId="0" fontId="35" fillId="0" borderId="0" xfId="0" applyFont="1" applyAlignment="1">
      <alignment horizontal="justify" vertical="center" wrapText="1"/>
    </xf>
    <xf numFmtId="0" fontId="35" fillId="4" borderId="0" xfId="0" applyFont="1" applyFill="1" applyAlignment="1">
      <alignment horizontal="justify" vertical="center" wrapText="1"/>
    </xf>
    <xf numFmtId="0" fontId="25" fillId="4" borderId="0" xfId="0" applyFont="1" applyFill="1" applyAlignment="1">
      <alignment horizontal="justify" vertical="center" wrapText="1"/>
    </xf>
    <xf numFmtId="166" fontId="8" fillId="0" borderId="0" xfId="1" applyFont="1" applyAlignment="1">
      <alignment horizontal="right" vertical="center" wrapText="1"/>
    </xf>
    <xf numFmtId="166" fontId="31" fillId="0" borderId="0" xfId="1" applyFont="1" applyBorder="1" applyAlignment="1">
      <alignment horizontal="right" vertical="center" wrapText="1"/>
    </xf>
    <xf numFmtId="0" fontId="25" fillId="0" borderId="0" xfId="0" applyFont="1"/>
    <xf numFmtId="0" fontId="31" fillId="0" borderId="0" xfId="0" applyFont="1" applyAlignment="1">
      <alignment horizontal="right" vertical="center" wrapText="1"/>
    </xf>
    <xf numFmtId="0" fontId="42" fillId="0" borderId="0" xfId="0" applyFont="1" applyAlignment="1">
      <alignment vertical="center"/>
    </xf>
    <xf numFmtId="0" fontId="31" fillId="0" borderId="0" xfId="0" applyFont="1" applyAlignment="1">
      <alignment horizontal="left" vertical="center" wrapText="1"/>
    </xf>
    <xf numFmtId="0" fontId="25" fillId="0" borderId="0" xfId="0" applyFont="1" applyAlignment="1">
      <alignment horizontal="left" vertical="center" wrapText="1"/>
    </xf>
    <xf numFmtId="167" fontId="44" fillId="0" borderId="0" xfId="1" applyNumberFormat="1" applyFont="1" applyAlignment="1">
      <alignment horizontal="right" vertical="center" wrapText="1"/>
    </xf>
    <xf numFmtId="0" fontId="25" fillId="0" borderId="6" xfId="0" applyFont="1" applyBorder="1" applyAlignment="1">
      <alignment horizontal="left" vertical="center" wrapText="1"/>
    </xf>
    <xf numFmtId="0" fontId="44" fillId="0" borderId="0" xfId="0" applyFont="1" applyAlignment="1">
      <alignment horizontal="right" vertical="center" wrapText="1"/>
    </xf>
    <xf numFmtId="167" fontId="44" fillId="0" borderId="5" xfId="1" applyNumberFormat="1" applyFont="1" applyBorder="1" applyAlignment="1">
      <alignment vertical="center" wrapText="1"/>
    </xf>
    <xf numFmtId="167" fontId="44" fillId="0" borderId="0" xfId="1" applyNumberFormat="1" applyFont="1" applyBorder="1" applyAlignment="1">
      <alignment horizontal="right" vertical="center" wrapText="1"/>
    </xf>
    <xf numFmtId="167" fontId="43" fillId="0" borderId="0" xfId="1" applyNumberFormat="1" applyFont="1" applyBorder="1" applyAlignment="1">
      <alignment horizontal="right" vertical="center" wrapText="1"/>
    </xf>
    <xf numFmtId="0" fontId="35" fillId="0" borderId="0" xfId="0" applyFont="1" applyAlignment="1">
      <alignment horizontal="left" vertical="center" wrapText="1"/>
    </xf>
    <xf numFmtId="167" fontId="43" fillId="0" borderId="5" xfId="1" applyNumberFormat="1" applyFont="1" applyBorder="1" applyAlignment="1">
      <alignment vertical="center" wrapText="1"/>
    </xf>
    <xf numFmtId="0" fontId="25" fillId="0" borderId="0" xfId="0" applyFont="1" applyAlignment="1">
      <alignment wrapText="1"/>
    </xf>
    <xf numFmtId="0" fontId="7" fillId="2" borderId="0" xfId="0" applyFont="1" applyFill="1" applyAlignment="1">
      <alignment vertical="top"/>
    </xf>
    <xf numFmtId="0" fontId="45" fillId="0" borderId="0" xfId="0" applyFont="1" applyAlignment="1">
      <alignment vertical="top"/>
    </xf>
    <xf numFmtId="0" fontId="47" fillId="3" borderId="0" xfId="0" applyFont="1" applyFill="1" applyAlignment="1">
      <alignment horizontal="center" wrapText="1"/>
    </xf>
    <xf numFmtId="0" fontId="46" fillId="3" borderId="0" xfId="0" applyFont="1" applyFill="1" applyAlignment="1">
      <alignment wrapText="1"/>
    </xf>
    <xf numFmtId="0" fontId="3" fillId="3" borderId="0" xfId="0" applyFont="1" applyFill="1" applyAlignment="1">
      <alignment horizontal="center" wrapText="1"/>
    </xf>
    <xf numFmtId="0" fontId="3" fillId="3" borderId="0" xfId="0" applyFont="1" applyFill="1" applyAlignment="1">
      <alignment wrapText="1"/>
    </xf>
    <xf numFmtId="170" fontId="8" fillId="0" borderId="4" xfId="0" applyNumberFormat="1" applyFont="1" applyBorder="1" applyAlignment="1">
      <alignment horizontal="right" vertical="center" wrapText="1"/>
    </xf>
    <xf numFmtId="170" fontId="8" fillId="0" borderId="9" xfId="0" applyNumberFormat="1" applyFont="1" applyBorder="1" applyAlignment="1">
      <alignment horizontal="right" vertical="center" wrapText="1"/>
    </xf>
    <xf numFmtId="167" fontId="8" fillId="0" borderId="0" xfId="1" applyNumberFormat="1" applyFont="1" applyFill="1" applyAlignment="1">
      <alignment horizontal="right" vertical="center" wrapText="1"/>
    </xf>
    <xf numFmtId="167" fontId="8" fillId="0" borderId="6" xfId="1" applyNumberFormat="1" applyFont="1" applyFill="1" applyBorder="1" applyAlignment="1">
      <alignment horizontal="right" vertical="center" wrapText="1"/>
    </xf>
    <xf numFmtId="167" fontId="8" fillId="0" borderId="5" xfId="1" applyNumberFormat="1" applyFont="1" applyFill="1" applyBorder="1" applyAlignment="1">
      <alignment horizontal="right" vertical="center" wrapText="1"/>
    </xf>
    <xf numFmtId="167" fontId="8" fillId="0" borderId="0" xfId="1" applyNumberFormat="1" applyFont="1" applyFill="1" applyBorder="1" applyAlignment="1">
      <alignment horizontal="right" vertical="center" wrapText="1"/>
    </xf>
    <xf numFmtId="167" fontId="31" fillId="0" borderId="6" xfId="1" applyNumberFormat="1" applyFont="1" applyFill="1" applyBorder="1" applyAlignment="1">
      <alignment horizontal="right" vertical="center" wrapText="1"/>
    </xf>
    <xf numFmtId="0" fontId="8" fillId="0" borderId="0" xfId="0" applyFont="1" applyAlignment="1">
      <alignment horizontal="right" vertical="center" wrapText="1"/>
    </xf>
    <xf numFmtId="167" fontId="31" fillId="0" borderId="0" xfId="1" applyNumberFormat="1" applyFont="1" applyFill="1" applyAlignment="1">
      <alignment horizontal="right" vertical="center" wrapText="1"/>
    </xf>
    <xf numFmtId="167" fontId="31" fillId="0" borderId="8" xfId="1" applyNumberFormat="1" applyFont="1" applyFill="1" applyBorder="1" applyAlignment="1">
      <alignment horizontal="right" vertical="center" wrapText="1"/>
    </xf>
    <xf numFmtId="166" fontId="8" fillId="0" borderId="0" xfId="1" applyFont="1" applyFill="1" applyAlignment="1">
      <alignment horizontal="right" vertical="center" wrapText="1"/>
    </xf>
    <xf numFmtId="166" fontId="8" fillId="0" borderId="6" xfId="1" applyFont="1" applyFill="1" applyBorder="1" applyAlignment="1">
      <alignment horizontal="right" vertical="center" wrapText="1"/>
    </xf>
    <xf numFmtId="166" fontId="8" fillId="0" borderId="5" xfId="1" applyFont="1" applyFill="1" applyBorder="1" applyAlignment="1">
      <alignment horizontal="right" vertical="center" wrapText="1"/>
    </xf>
    <xf numFmtId="167" fontId="8" fillId="0" borderId="5" xfId="0" applyNumberFormat="1" applyFont="1" applyBorder="1" applyAlignment="1">
      <alignment horizontal="right" vertical="center" wrapText="1"/>
    </xf>
    <xf numFmtId="167" fontId="44" fillId="0" borderId="14" xfId="1" applyNumberFormat="1" applyFont="1" applyFill="1" applyBorder="1" applyAlignment="1">
      <alignment vertical="center" wrapText="1"/>
    </xf>
    <xf numFmtId="0" fontId="7" fillId="0" borderId="0" xfId="0" applyFont="1" applyAlignment="1">
      <alignment wrapText="1"/>
    </xf>
    <xf numFmtId="0" fontId="4" fillId="0" borderId="0" xfId="0" applyFont="1" applyAlignment="1">
      <alignment horizontal="center" wrapText="1"/>
    </xf>
    <xf numFmtId="0" fontId="31" fillId="0" borderId="0" xfId="0" applyFont="1" applyAlignment="1">
      <alignment vertical="top" wrapText="1"/>
    </xf>
    <xf numFmtId="0" fontId="7" fillId="0" borderId="0" xfId="3" applyFont="1" applyAlignment="1">
      <alignment vertical="center" wrapText="1"/>
    </xf>
    <xf numFmtId="0" fontId="8" fillId="0" borderId="0" xfId="0" applyFont="1" applyAlignment="1">
      <alignment horizontal="left" vertical="center" wrapText="1" indent="1"/>
    </xf>
    <xf numFmtId="0" fontId="31" fillId="0" borderId="0" xfId="0" applyFont="1" applyAlignment="1">
      <alignment horizontal="left" vertical="center" wrapText="1" indent="1"/>
    </xf>
    <xf numFmtId="0" fontId="3" fillId="0" borderId="0" xfId="3" applyAlignment="1">
      <alignment wrapText="1"/>
    </xf>
    <xf numFmtId="0" fontId="4"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31" fillId="0" borderId="0" xfId="0" applyFont="1" applyAlignment="1">
      <alignment horizontal="right" vertical="center"/>
    </xf>
    <xf numFmtId="0" fontId="50" fillId="0" borderId="0" xfId="0" applyFont="1"/>
    <xf numFmtId="0" fontId="35" fillId="0" borderId="0" xfId="0" applyFont="1" applyAlignment="1">
      <alignment vertical="center"/>
    </xf>
    <xf numFmtId="0" fontId="31" fillId="0" borderId="0" xfId="0" applyFont="1" applyAlignment="1">
      <alignment horizontal="center" vertical="center"/>
    </xf>
    <xf numFmtId="0" fontId="38" fillId="0" borderId="0" xfId="0" applyFont="1" applyAlignment="1">
      <alignment horizontal="right" vertical="center"/>
    </xf>
    <xf numFmtId="0" fontId="50" fillId="0" borderId="0" xfId="0" applyFont="1" applyAlignment="1">
      <alignment horizontal="left" vertical="center"/>
    </xf>
    <xf numFmtId="0" fontId="50" fillId="0" borderId="0" xfId="0" applyFont="1" applyAlignment="1">
      <alignment horizontal="center" vertical="center"/>
    </xf>
    <xf numFmtId="165" fontId="50" fillId="0" borderId="0" xfId="8" applyFont="1" applyAlignment="1">
      <alignment horizontal="left"/>
    </xf>
    <xf numFmtId="165" fontId="50" fillId="0" borderId="0" xfId="0" applyNumberFormat="1" applyFont="1" applyAlignment="1">
      <alignment horizontal="left"/>
    </xf>
    <xf numFmtId="9" fontId="50" fillId="0" borderId="0" xfId="2" applyFont="1" applyAlignment="1">
      <alignment horizontal="center" vertical="center"/>
    </xf>
    <xf numFmtId="165" fontId="50" fillId="0" borderId="0" xfId="8" applyFont="1"/>
    <xf numFmtId="165" fontId="50" fillId="0" borderId="0" xfId="0" applyNumberFormat="1" applyFont="1"/>
    <xf numFmtId="9" fontId="50" fillId="0" borderId="0" xfId="2" applyFont="1"/>
    <xf numFmtId="0" fontId="50" fillId="0" borderId="0" xfId="0" applyFont="1" applyAlignment="1">
      <alignment horizontal="right"/>
    </xf>
    <xf numFmtId="0" fontId="8" fillId="0" borderId="6" xfId="0" applyFont="1" applyBorder="1" applyAlignment="1">
      <alignment vertical="center"/>
    </xf>
    <xf numFmtId="0" fontId="8" fillId="0" borderId="6" xfId="0" applyFont="1" applyBorder="1" applyAlignment="1">
      <alignment horizontal="center" vertical="center"/>
    </xf>
    <xf numFmtId="165" fontId="8" fillId="0" borderId="6" xfId="8" applyFont="1" applyBorder="1" applyAlignment="1">
      <alignment horizontal="right" vertical="center"/>
    </xf>
    <xf numFmtId="165" fontId="8" fillId="0" borderId="6" xfId="0" applyNumberFormat="1" applyFont="1" applyBorder="1" applyAlignment="1">
      <alignment horizontal="right" vertical="center"/>
    </xf>
    <xf numFmtId="9" fontId="8" fillId="0" borderId="6" xfId="2" applyFont="1" applyBorder="1" applyAlignment="1">
      <alignment horizontal="right" vertical="center"/>
    </xf>
    <xf numFmtId="165" fontId="8" fillId="0" borderId="0" xfId="8" applyFont="1" applyFill="1" applyAlignment="1">
      <alignment horizontal="left" vertical="center" wrapText="1"/>
    </xf>
    <xf numFmtId="165" fontId="50" fillId="0" borderId="0" xfId="0" applyNumberFormat="1" applyFont="1" applyAlignment="1">
      <alignment horizontal="center" vertical="center"/>
    </xf>
    <xf numFmtId="0" fontId="50" fillId="0" borderId="0" xfId="0" applyFont="1" applyAlignment="1">
      <alignment vertical="center"/>
    </xf>
    <xf numFmtId="0" fontId="32" fillId="0" borderId="0" xfId="0" applyFont="1" applyAlignment="1">
      <alignment horizontal="center" vertical="center" wrapText="1"/>
    </xf>
    <xf numFmtId="0" fontId="35" fillId="0" borderId="0" xfId="0" applyFont="1" applyAlignment="1">
      <alignment vertical="center" wrapText="1"/>
    </xf>
    <xf numFmtId="0" fontId="3" fillId="2" borderId="1" xfId="0" applyFont="1" applyFill="1" applyBorder="1" applyAlignment="1">
      <alignment horizontal="justify" vertical="top" wrapText="1"/>
    </xf>
    <xf numFmtId="0" fontId="34" fillId="0" borderId="0" xfId="3" applyFont="1"/>
    <xf numFmtId="0" fontId="8" fillId="0" borderId="0" xfId="3" applyFont="1"/>
    <xf numFmtId="0" fontId="8" fillId="0" borderId="0" xfId="14" applyFont="1" applyAlignment="1">
      <alignment wrapText="1"/>
    </xf>
    <xf numFmtId="166" fontId="31" fillId="3" borderId="0" xfId="1" applyFont="1" applyFill="1" applyAlignment="1">
      <alignment vertical="center" wrapText="1"/>
    </xf>
    <xf numFmtId="0" fontId="51" fillId="0" borderId="0" xfId="0" applyFont="1" applyAlignment="1">
      <alignment horizontal="left" vertical="center" wrapText="1"/>
    </xf>
    <xf numFmtId="170" fontId="8" fillId="3" borderId="0" xfId="3" applyNumberFormat="1" applyFont="1" applyFill="1" applyAlignment="1">
      <alignment horizontal="right" vertical="center" wrapText="1"/>
    </xf>
    <xf numFmtId="0" fontId="34" fillId="3" borderId="3" xfId="3" applyFont="1" applyFill="1" applyBorder="1" applyAlignment="1">
      <alignment vertical="center"/>
    </xf>
    <xf numFmtId="0" fontId="8" fillId="3" borderId="3" xfId="3" applyFont="1" applyFill="1" applyBorder="1" applyAlignment="1">
      <alignment vertical="center"/>
    </xf>
    <xf numFmtId="0" fontId="50" fillId="0" borderId="0" xfId="14" applyFont="1"/>
    <xf numFmtId="0" fontId="31" fillId="0" borderId="0" xfId="14" applyFont="1"/>
    <xf numFmtId="0" fontId="7" fillId="0" borderId="0" xfId="14" applyFont="1" applyAlignment="1">
      <alignment vertical="top" wrapText="1"/>
    </xf>
    <xf numFmtId="0" fontId="31" fillId="0" borderId="16" xfId="14" applyFont="1" applyBorder="1"/>
    <xf numFmtId="3" fontId="8" fillId="0" borderId="0" xfId="15" applyNumberFormat="1" applyFont="1" applyFill="1" applyBorder="1"/>
    <xf numFmtId="3" fontId="8" fillId="0" borderId="16" xfId="15" applyNumberFormat="1" applyFont="1" applyFill="1" applyBorder="1"/>
    <xf numFmtId="3" fontId="8" fillId="0" borderId="4" xfId="15" applyNumberFormat="1" applyFont="1" applyFill="1" applyBorder="1"/>
    <xf numFmtId="3" fontId="8" fillId="0" borderId="17" xfId="15" applyNumberFormat="1" applyFont="1" applyFill="1" applyBorder="1"/>
    <xf numFmtId="3" fontId="31" fillId="0" borderId="4" xfId="15" applyNumberFormat="1" applyFont="1" applyFill="1" applyBorder="1"/>
    <xf numFmtId="3" fontId="31" fillId="0" borderId="17" xfId="15" applyNumberFormat="1" applyFont="1" applyFill="1" applyBorder="1"/>
    <xf numFmtId="0" fontId="8" fillId="0" borderId="0" xfId="14" applyFont="1"/>
    <xf numFmtId="0" fontId="8" fillId="0" borderId="16" xfId="14" applyFont="1" applyBorder="1"/>
    <xf numFmtId="0" fontId="35" fillId="0" borderId="0" xfId="14" applyFont="1" applyAlignment="1">
      <alignment wrapText="1"/>
    </xf>
    <xf numFmtId="0" fontId="7" fillId="0" borderId="0" xfId="14" applyFont="1"/>
    <xf numFmtId="0" fontId="8" fillId="0" borderId="0" xfId="14" applyFont="1" applyAlignment="1">
      <alignment horizontal="left" indent="1"/>
    </xf>
    <xf numFmtId="174" fontId="8" fillId="0" borderId="4" xfId="15" applyNumberFormat="1" applyFont="1" applyFill="1" applyBorder="1"/>
    <xf numFmtId="174" fontId="8" fillId="0" borderId="0" xfId="15" applyNumberFormat="1" applyFont="1" applyFill="1" applyBorder="1"/>
    <xf numFmtId="174" fontId="31" fillId="0" borderId="4" xfId="15" applyNumberFormat="1" applyFont="1" applyFill="1" applyBorder="1"/>
    <xf numFmtId="173" fontId="8" fillId="0" borderId="0" xfId="15" applyNumberFormat="1" applyFont="1" applyFill="1" applyBorder="1"/>
    <xf numFmtId="0" fontId="7" fillId="2" borderId="0" xfId="0" applyFont="1" applyFill="1" applyAlignment="1">
      <alignment horizontal="left" vertical="top"/>
    </xf>
    <xf numFmtId="0" fontId="7" fillId="2" borderId="0" xfId="0" applyFont="1" applyFill="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justify" vertical="top" wrapText="1"/>
    </xf>
    <xf numFmtId="0" fontId="8" fillId="3" borderId="0" xfId="0" applyFont="1" applyFill="1" applyAlignment="1">
      <alignment horizontal="left"/>
    </xf>
    <xf numFmtId="0" fontId="0" fillId="3" borderId="0" xfId="0" applyFill="1" applyAlignment="1">
      <alignment horizontal="left"/>
    </xf>
    <xf numFmtId="0" fontId="3" fillId="3" borderId="0" xfId="3" applyFill="1" applyAlignment="1">
      <alignment horizontal="left" vertical="center" wrapText="1"/>
    </xf>
    <xf numFmtId="0" fontId="7" fillId="3" borderId="0" xfId="3" applyFont="1" applyFill="1" applyAlignment="1">
      <alignment horizontal="left" vertical="center" wrapText="1"/>
    </xf>
    <xf numFmtId="0" fontId="8" fillId="2" borderId="0" xfId="0" applyFont="1" applyFill="1" applyAlignment="1">
      <alignment horizontal="justify"/>
    </xf>
    <xf numFmtId="0" fontId="8" fillId="3" borderId="0" xfId="0" applyFont="1" applyFill="1" applyAlignment="1">
      <alignment horizontal="justify" vertical="top"/>
    </xf>
    <xf numFmtId="0" fontId="8" fillId="2" borderId="0" xfId="0" applyFont="1" applyFill="1" applyAlignment="1">
      <alignment horizontal="justify" vertical="top"/>
    </xf>
    <xf numFmtId="0" fontId="31" fillId="0" borderId="0" xfId="14" applyFont="1" applyAlignment="1">
      <alignment horizontal="left"/>
    </xf>
    <xf numFmtId="0" fontId="50" fillId="0" borderId="0" xfId="14" applyFont="1" applyAlignment="1">
      <alignment horizontal="left"/>
    </xf>
    <xf numFmtId="0" fontId="8" fillId="0" borderId="0" xfId="0" applyFont="1" applyAlignment="1">
      <alignment horizontal="left" vertical="center" wrapText="1"/>
    </xf>
    <xf numFmtId="0" fontId="8" fillId="3" borderId="0" xfId="0" applyFont="1" applyFill="1" applyAlignment="1">
      <alignment vertical="top" wrapText="1"/>
    </xf>
    <xf numFmtId="0" fontId="39" fillId="0" borderId="0" xfId="0" applyFont="1" applyAlignment="1">
      <alignment horizontal="left" vertical="top"/>
    </xf>
    <xf numFmtId="0" fontId="8" fillId="0" borderId="0" xfId="0" applyFont="1" applyAlignment="1">
      <alignment horizontal="left" vertical="top"/>
    </xf>
    <xf numFmtId="0" fontId="25" fillId="0" borderId="0" xfId="0" applyFont="1" applyAlignment="1">
      <alignment horizontal="left" vertical="top"/>
    </xf>
    <xf numFmtId="0" fontId="50" fillId="0" borderId="0" xfId="0" applyFont="1" applyAlignment="1">
      <alignment horizontal="left" vertical="top" wrapText="1"/>
    </xf>
    <xf numFmtId="0" fontId="48" fillId="0" borderId="0" xfId="13" applyAlignment="1">
      <alignment vertical="center"/>
    </xf>
    <xf numFmtId="0" fontId="54" fillId="0" borderId="0" xfId="3" applyFont="1" applyAlignment="1">
      <alignment vertical="center"/>
    </xf>
    <xf numFmtId="0" fontId="55" fillId="0" borderId="0" xfId="3" applyFont="1" applyAlignment="1">
      <alignment vertical="center"/>
    </xf>
    <xf numFmtId="0" fontId="54" fillId="0" borderId="0" xfId="3" applyFont="1" applyAlignment="1">
      <alignment vertical="center" wrapText="1"/>
    </xf>
    <xf numFmtId="0" fontId="49" fillId="0" borderId="0" xfId="3" applyFont="1"/>
    <xf numFmtId="0" fontId="29" fillId="0" borderId="0" xfId="3" applyFont="1"/>
    <xf numFmtId="0" fontId="29" fillId="5" borderId="0" xfId="3" applyFont="1" applyFill="1"/>
    <xf numFmtId="0" fontId="4" fillId="2" borderId="0" xfId="3" applyFont="1" applyFill="1"/>
    <xf numFmtId="0" fontId="54" fillId="0" borderId="0" xfId="16" applyFont="1" applyAlignment="1">
      <alignment vertical="center" wrapText="1"/>
    </xf>
    <xf numFmtId="0" fontId="56" fillId="3" borderId="0" xfId="0" applyFont="1" applyFill="1" applyAlignment="1">
      <alignment wrapText="1"/>
    </xf>
    <xf numFmtId="0" fontId="18" fillId="7" borderId="0" xfId="3" applyFont="1" applyFill="1" applyAlignment="1">
      <alignment horizontal="center" vertical="center"/>
    </xf>
    <xf numFmtId="0" fontId="57" fillId="0" borderId="0" xfId="0" applyFont="1" applyAlignment="1">
      <alignment horizontal="left" vertical="top"/>
    </xf>
    <xf numFmtId="0" fontId="58" fillId="2" borderId="0" xfId="3" applyFont="1" applyFill="1" applyAlignment="1">
      <alignment horizontal="justify"/>
    </xf>
    <xf numFmtId="0" fontId="58" fillId="2" borderId="0" xfId="0" applyFont="1" applyFill="1" applyAlignment="1">
      <alignment vertical="top"/>
    </xf>
    <xf numFmtId="0" fontId="58" fillId="0" borderId="0" xfId="0" applyFont="1" applyAlignment="1">
      <alignment vertical="top"/>
    </xf>
    <xf numFmtId="0" fontId="25" fillId="2" borderId="3" xfId="3" applyFont="1" applyFill="1" applyBorder="1" applyAlignment="1">
      <alignment vertical="top"/>
    </xf>
    <xf numFmtId="0" fontId="25" fillId="2" borderId="4" xfId="3" applyFont="1" applyFill="1" applyBorder="1" applyAlignment="1">
      <alignment vertical="top"/>
    </xf>
    <xf numFmtId="170" fontId="3" fillId="4" borderId="0" xfId="0" applyNumberFormat="1" applyFont="1" applyFill="1" applyAlignment="1">
      <alignment horizontal="right" vertical="center" wrapText="1"/>
    </xf>
    <xf numFmtId="170" fontId="8" fillId="0" borderId="0" xfId="0" applyNumberFormat="1" applyFont="1" applyAlignment="1">
      <alignment horizontal="right" vertical="center" wrapText="1"/>
    </xf>
    <xf numFmtId="0" fontId="31" fillId="2" borderId="0" xfId="0" applyFont="1" applyFill="1" applyAlignment="1">
      <alignment horizontal="left" vertical="top" wrapText="1"/>
    </xf>
    <xf numFmtId="0" fontId="3" fillId="0" borderId="0" xfId="16"/>
    <xf numFmtId="0" fontId="7" fillId="0" borderId="0" xfId="16" applyFont="1" applyAlignment="1">
      <alignment horizontal="center"/>
    </xf>
    <xf numFmtId="0" fontId="30" fillId="8" borderId="0" xfId="0" applyFont="1" applyFill="1" applyAlignment="1">
      <alignment horizontal="center" vertical="center" wrapText="1"/>
    </xf>
    <xf numFmtId="0" fontId="30" fillId="8" borderId="11" xfId="0" applyFont="1" applyFill="1" applyBorder="1" applyAlignment="1">
      <alignment horizontal="center" vertical="center" wrapText="1"/>
    </xf>
    <xf numFmtId="0" fontId="29" fillId="5" borderId="0" xfId="16" applyFont="1" applyFill="1"/>
    <xf numFmtId="0" fontId="59" fillId="9" borderId="0" xfId="16" applyFont="1" applyFill="1"/>
    <xf numFmtId="0" fontId="29" fillId="5" borderId="0" xfId="16" applyFont="1" applyFill="1" applyAlignment="1">
      <alignment horizontal="center"/>
    </xf>
    <xf numFmtId="0" fontId="58" fillId="2" borderId="0" xfId="3" applyFont="1" applyFill="1" applyAlignment="1">
      <alignment horizontal="left" vertical="top"/>
    </xf>
    <xf numFmtId="0" fontId="8" fillId="2" borderId="0" xfId="3" applyFont="1" applyFill="1" applyAlignment="1">
      <alignment horizontal="justify" wrapText="1"/>
    </xf>
    <xf numFmtId="0" fontId="3" fillId="3" borderId="0" xfId="0" applyFont="1" applyFill="1" applyAlignment="1">
      <alignment vertical="top" wrapText="1"/>
    </xf>
    <xf numFmtId="0" fontId="0" fillId="3" borderId="0" xfId="0" applyFill="1" applyAlignment="1">
      <alignment horizontal="left" vertical="top"/>
    </xf>
    <xf numFmtId="0" fontId="31" fillId="2" borderId="12" xfId="0" applyFont="1" applyFill="1" applyBorder="1" applyAlignment="1">
      <alignment vertical="top" wrapText="1"/>
    </xf>
    <xf numFmtId="0" fontId="0" fillId="0" borderId="11" xfId="0" applyBorder="1" applyAlignment="1">
      <alignment vertical="top"/>
    </xf>
    <xf numFmtId="0" fontId="8" fillId="2" borderId="12" xfId="0" applyFont="1" applyFill="1" applyBorder="1" applyAlignment="1">
      <alignment vertical="top" wrapText="1"/>
    </xf>
    <xf numFmtId="170" fontId="8" fillId="2" borderId="11" xfId="0" applyNumberFormat="1" applyFont="1" applyFill="1" applyBorder="1" applyAlignment="1">
      <alignment horizontal="center" vertical="center" wrapText="1"/>
    </xf>
    <xf numFmtId="0" fontId="8" fillId="3" borderId="12" xfId="0" applyFont="1" applyFill="1" applyBorder="1" applyAlignment="1">
      <alignment vertical="top" wrapText="1"/>
    </xf>
    <xf numFmtId="170" fontId="8" fillId="0" borderId="4" xfId="0" applyNumberFormat="1" applyFont="1" applyBorder="1" applyAlignment="1">
      <alignment horizontal="center" vertical="center" wrapText="1"/>
    </xf>
    <xf numFmtId="170" fontId="8" fillId="0" borderId="20" xfId="0" applyNumberFormat="1" applyFont="1" applyBorder="1" applyAlignment="1">
      <alignment horizontal="center" vertical="center" wrapText="1"/>
    </xf>
    <xf numFmtId="170" fontId="8" fillId="2" borderId="4" xfId="0" applyNumberFormat="1" applyFont="1" applyFill="1" applyBorder="1" applyAlignment="1">
      <alignment horizontal="center" vertical="center" wrapText="1"/>
    </xf>
    <xf numFmtId="170" fontId="8" fillId="2" borderId="20" xfId="0" applyNumberFormat="1" applyFont="1" applyFill="1" applyBorder="1" applyAlignment="1">
      <alignment horizontal="center" vertical="center" wrapText="1"/>
    </xf>
    <xf numFmtId="0" fontId="31" fillId="10" borderId="12" xfId="0" applyFont="1" applyFill="1" applyBorder="1" applyAlignment="1">
      <alignment wrapText="1"/>
    </xf>
    <xf numFmtId="0" fontId="8" fillId="10" borderId="12" xfId="0" applyFont="1" applyFill="1" applyBorder="1" applyAlignment="1">
      <alignment vertical="top" wrapText="1"/>
    </xf>
    <xf numFmtId="0" fontId="31" fillId="3" borderId="12" xfId="0" applyFont="1" applyFill="1" applyBorder="1" applyAlignment="1">
      <alignment vertical="top" wrapText="1"/>
    </xf>
    <xf numFmtId="0" fontId="31" fillId="2" borderId="15" xfId="0" applyFont="1" applyFill="1" applyBorder="1" applyAlignment="1">
      <alignment vertical="top" wrapText="1"/>
    </xf>
    <xf numFmtId="0" fontId="31" fillId="2" borderId="6" xfId="0" applyFont="1" applyFill="1" applyBorder="1" applyAlignment="1">
      <alignment vertical="top" wrapText="1"/>
    </xf>
    <xf numFmtId="170" fontId="8" fillId="0" borderId="21" xfId="0" applyNumberFormat="1" applyFont="1" applyBorder="1" applyAlignment="1">
      <alignment horizontal="center" vertical="center" wrapText="1"/>
    </xf>
    <xf numFmtId="170" fontId="8" fillId="0" borderId="22" xfId="0" applyNumberFormat="1" applyFont="1" applyBorder="1" applyAlignment="1">
      <alignment horizontal="center" vertical="center" wrapText="1"/>
    </xf>
    <xf numFmtId="0" fontId="8" fillId="2" borderId="11" xfId="0" applyFont="1" applyFill="1" applyBorder="1" applyAlignment="1">
      <alignment horizontal="righ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top"/>
    </xf>
    <xf numFmtId="170" fontId="8" fillId="2" borderId="11" xfId="0" applyNumberFormat="1" applyFont="1" applyFill="1" applyBorder="1" applyAlignment="1">
      <alignment horizontal="right" vertical="center" wrapText="1"/>
    </xf>
    <xf numFmtId="170" fontId="8" fillId="2" borderId="20" xfId="0" applyNumberFormat="1" applyFont="1" applyFill="1" applyBorder="1" applyAlignment="1">
      <alignment horizontal="right" vertical="center" wrapText="1"/>
    </xf>
    <xf numFmtId="170" fontId="8" fillId="2" borderId="11" xfId="0" applyNumberFormat="1" applyFont="1" applyFill="1" applyBorder="1" applyAlignment="1">
      <alignment vertical="center" wrapText="1"/>
    </xf>
    <xf numFmtId="0" fontId="8" fillId="0" borderId="12" xfId="0" applyFont="1" applyBorder="1" applyAlignment="1">
      <alignment vertical="top" wrapText="1"/>
    </xf>
    <xf numFmtId="0" fontId="8" fillId="0" borderId="12" xfId="0" applyFont="1" applyBorder="1" applyAlignment="1">
      <alignment vertical="top"/>
    </xf>
    <xf numFmtId="0" fontId="8" fillId="10" borderId="12" xfId="0" applyFont="1" applyFill="1" applyBorder="1" applyAlignment="1">
      <alignment vertical="top"/>
    </xf>
    <xf numFmtId="170" fontId="8" fillId="0" borderId="11" xfId="0" applyNumberFormat="1" applyFont="1" applyBorder="1" applyAlignment="1">
      <alignment vertical="center"/>
    </xf>
    <xf numFmtId="0" fontId="31" fillId="10" borderId="12" xfId="0" applyFont="1" applyFill="1" applyBorder="1" applyAlignment="1">
      <alignment vertical="top" wrapText="1"/>
    </xf>
    <xf numFmtId="170" fontId="8" fillId="2" borderId="23" xfId="0" applyNumberFormat="1" applyFont="1" applyFill="1" applyBorder="1" applyAlignment="1">
      <alignment horizontal="right" vertical="center" wrapText="1"/>
    </xf>
    <xf numFmtId="0" fontId="31" fillId="0" borderId="12" xfId="0" applyFont="1" applyBorder="1" applyAlignment="1">
      <alignment vertical="top" wrapText="1"/>
    </xf>
    <xf numFmtId="170" fontId="8" fillId="2" borderId="13" xfId="0" applyNumberFormat="1" applyFont="1" applyFill="1" applyBorder="1" applyAlignment="1">
      <alignment horizontal="right" vertical="center" wrapText="1"/>
    </xf>
    <xf numFmtId="0" fontId="8" fillId="2" borderId="6" xfId="0" applyFont="1" applyFill="1" applyBorder="1" applyAlignment="1">
      <alignment vertical="top" wrapText="1"/>
    </xf>
    <xf numFmtId="170" fontId="8" fillId="2" borderId="21" xfId="0" applyNumberFormat="1" applyFont="1" applyFill="1" applyBorder="1" applyAlignment="1">
      <alignment horizontal="right" vertical="center" wrapText="1"/>
    </xf>
    <xf numFmtId="170" fontId="8" fillId="2" borderId="22" xfId="0" applyNumberFormat="1" applyFont="1" applyFill="1" applyBorder="1" applyAlignment="1">
      <alignment horizontal="right" vertical="center" wrapText="1"/>
    </xf>
    <xf numFmtId="0" fontId="32" fillId="6" borderId="0" xfId="0" applyFont="1" applyFill="1" applyAlignment="1">
      <alignment horizontal="center" vertical="center" wrapText="1"/>
    </xf>
    <xf numFmtId="0" fontId="30" fillId="6" borderId="0" xfId="0" applyFont="1" applyFill="1" applyAlignment="1">
      <alignment horizontal="center" vertical="center" wrapText="1"/>
    </xf>
    <xf numFmtId="0" fontId="8" fillId="5" borderId="0" xfId="0" applyFont="1" applyFill="1" applyAlignment="1">
      <alignment horizontal="left" vertical="center"/>
    </xf>
    <xf numFmtId="0" fontId="31" fillId="11" borderId="0" xfId="0" applyFont="1" applyFill="1" applyAlignment="1">
      <alignment horizontal="left" vertical="center" wrapText="1"/>
    </xf>
    <xf numFmtId="170" fontId="31" fillId="11" borderId="0" xfId="0" applyNumberFormat="1" applyFont="1" applyFill="1" applyAlignment="1">
      <alignment wrapText="1"/>
    </xf>
    <xf numFmtId="170" fontId="8" fillId="11" borderId="0" xfId="0" applyNumberFormat="1" applyFont="1" applyFill="1" applyAlignment="1">
      <alignment wrapText="1"/>
    </xf>
    <xf numFmtId="0" fontId="8" fillId="11" borderId="0" xfId="0" applyFont="1" applyFill="1" applyAlignment="1">
      <alignment horizontal="left" vertical="center"/>
    </xf>
    <xf numFmtId="170" fontId="8" fillId="11" borderId="0" xfId="0" applyNumberFormat="1" applyFont="1" applyFill="1" applyAlignment="1">
      <alignment horizontal="right" wrapText="1"/>
    </xf>
    <xf numFmtId="170" fontId="8" fillId="11" borderId="6" xfId="0" applyNumberFormat="1" applyFont="1" applyFill="1" applyBorder="1" applyAlignment="1">
      <alignment horizontal="right" wrapText="1"/>
    </xf>
    <xf numFmtId="0" fontId="31" fillId="11" borderId="0" xfId="0" applyFont="1" applyFill="1" applyAlignment="1">
      <alignment horizontal="left" vertical="center"/>
    </xf>
    <xf numFmtId="170" fontId="31" fillId="11" borderId="8" xfId="0" applyNumberFormat="1" applyFont="1" applyFill="1" applyBorder="1" applyAlignment="1">
      <alignment horizontal="right" wrapText="1"/>
    </xf>
    <xf numFmtId="0" fontId="8" fillId="2" borderId="12"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11" xfId="0" applyFont="1" applyFill="1" applyBorder="1" applyAlignment="1">
      <alignment vertical="top" wrapText="1"/>
    </xf>
    <xf numFmtId="0" fontId="31" fillId="4" borderId="12" xfId="0" applyFont="1" applyFill="1" applyBorder="1" applyAlignment="1">
      <alignment horizontal="left" vertical="center" wrapText="1"/>
    </xf>
    <xf numFmtId="0" fontId="8" fillId="4" borderId="11" xfId="0" applyFont="1" applyFill="1" applyBorder="1" applyAlignment="1">
      <alignment horizontal="right" vertical="center" wrapText="1"/>
    </xf>
    <xf numFmtId="170" fontId="8" fillId="4" borderId="11" xfId="0" applyNumberFormat="1" applyFont="1" applyFill="1" applyBorder="1" applyAlignment="1">
      <alignment horizontal="right" vertical="center" wrapText="1"/>
    </xf>
    <xf numFmtId="170" fontId="8" fillId="4" borderId="20" xfId="0" applyNumberFormat="1" applyFont="1" applyFill="1" applyBorder="1" applyAlignment="1">
      <alignment horizontal="right" vertical="center" wrapText="1"/>
    </xf>
    <xf numFmtId="170" fontId="8" fillId="4" borderId="23" xfId="0" applyNumberFormat="1" applyFont="1" applyFill="1" applyBorder="1" applyAlignment="1">
      <alignment horizontal="right" vertical="center" wrapText="1"/>
    </xf>
    <xf numFmtId="170" fontId="8" fillId="4" borderId="11" xfId="0" applyNumberFormat="1" applyFont="1" applyFill="1" applyBorder="1" applyAlignment="1">
      <alignment vertical="center" wrapText="1"/>
    </xf>
    <xf numFmtId="170" fontId="8" fillId="4" borderId="24" xfId="0" applyNumberFormat="1" applyFont="1" applyFill="1" applyBorder="1" applyAlignment="1">
      <alignment horizontal="right" vertical="center" wrapText="1"/>
    </xf>
    <xf numFmtId="0" fontId="8" fillId="3" borderId="12" xfId="0" applyFont="1" applyFill="1" applyBorder="1" applyAlignment="1">
      <alignment vertical="top"/>
    </xf>
    <xf numFmtId="0" fontId="31" fillId="4" borderId="15" xfId="0" applyFont="1" applyFill="1" applyBorder="1" applyAlignment="1">
      <alignment horizontal="left" vertical="center" wrapText="1"/>
    </xf>
    <xf numFmtId="0" fontId="8" fillId="4" borderId="6" xfId="0" applyFont="1" applyFill="1" applyBorder="1" applyAlignment="1">
      <alignment vertical="center" wrapText="1"/>
    </xf>
    <xf numFmtId="170" fontId="8" fillId="4" borderId="21" xfId="0" applyNumberFormat="1" applyFont="1" applyFill="1" applyBorder="1" applyAlignment="1">
      <alignment horizontal="right" vertical="center" wrapText="1"/>
    </xf>
    <xf numFmtId="170" fontId="8" fillId="4" borderId="22" xfId="0" applyNumberFormat="1" applyFont="1" applyFill="1" applyBorder="1" applyAlignment="1">
      <alignment horizontal="right" vertical="center" wrapText="1"/>
    </xf>
    <xf numFmtId="170" fontId="8" fillId="10" borderId="0" xfId="0" applyNumberFormat="1" applyFont="1" applyFill="1" applyAlignment="1">
      <alignment horizontal="right" vertical="center" wrapText="1"/>
    </xf>
    <xf numFmtId="0" fontId="0" fillId="10" borderId="0" xfId="0" applyFill="1" applyAlignment="1">
      <alignment vertical="top"/>
    </xf>
    <xf numFmtId="0" fontId="7" fillId="4" borderId="0" xfId="0" applyFont="1" applyFill="1" applyAlignment="1">
      <alignment vertical="center" wrapText="1"/>
    </xf>
    <xf numFmtId="0" fontId="8" fillId="12" borderId="0" xfId="0" applyFont="1" applyFill="1" applyAlignment="1">
      <alignment vertical="center" wrapText="1"/>
    </xf>
    <xf numFmtId="0" fontId="8" fillId="13" borderId="0" xfId="0" applyFont="1" applyFill="1" applyAlignment="1">
      <alignment vertical="top"/>
    </xf>
    <xf numFmtId="0" fontId="3" fillId="4" borderId="0" xfId="0" applyFont="1" applyFill="1" applyAlignment="1">
      <alignment vertical="center" wrapText="1"/>
    </xf>
    <xf numFmtId="170" fontId="8" fillId="12" borderId="0" xfId="0" applyNumberFormat="1" applyFont="1" applyFill="1" applyAlignment="1">
      <alignment horizontal="right" vertical="center" wrapText="1"/>
    </xf>
    <xf numFmtId="170" fontId="8" fillId="13" borderId="9" xfId="0" applyNumberFormat="1" applyFont="1" applyFill="1" applyBorder="1" applyAlignment="1">
      <alignment horizontal="right" vertical="center" wrapText="1"/>
    </xf>
    <xf numFmtId="170" fontId="8" fillId="4" borderId="0" xfId="0" applyNumberFormat="1" applyFont="1" applyFill="1" applyAlignment="1">
      <alignment horizontal="center" vertical="center" wrapText="1"/>
    </xf>
    <xf numFmtId="170" fontId="8" fillId="4" borderId="3" xfId="0" applyNumberFormat="1" applyFont="1" applyFill="1" applyBorder="1" applyAlignment="1">
      <alignment horizontal="center" vertical="center" wrapText="1"/>
    </xf>
    <xf numFmtId="170" fontId="8" fillId="2" borderId="4" xfId="0" applyNumberFormat="1" applyFont="1" applyFill="1" applyBorder="1" applyAlignment="1">
      <alignment horizontal="center" vertical="center"/>
    </xf>
    <xf numFmtId="0" fontId="4" fillId="0" borderId="0" xfId="3" applyFont="1"/>
    <xf numFmtId="0" fontId="3" fillId="2" borderId="0" xfId="3" applyFill="1" applyAlignment="1">
      <alignment horizontal="justify"/>
    </xf>
    <xf numFmtId="0" fontId="8" fillId="2" borderId="0" xfId="3" applyFont="1" applyFill="1" applyAlignment="1">
      <alignment vertical="top" wrapText="1"/>
    </xf>
    <xf numFmtId="0" fontId="25" fillId="2" borderId="0" xfId="3" applyFont="1" applyFill="1" applyAlignment="1">
      <alignment vertical="top" wrapText="1"/>
    </xf>
    <xf numFmtId="167" fontId="8" fillId="2" borderId="0" xfId="17" applyNumberFormat="1" applyFont="1" applyFill="1" applyBorder="1" applyAlignment="1">
      <alignment vertical="top" wrapText="1"/>
    </xf>
    <xf numFmtId="167" fontId="8" fillId="2" borderId="0" xfId="17" applyNumberFormat="1" applyFont="1" applyFill="1" applyBorder="1" applyAlignment="1">
      <alignment horizontal="right" vertical="top" wrapText="1"/>
    </xf>
    <xf numFmtId="167" fontId="8" fillId="2" borderId="3" xfId="17" applyNumberFormat="1" applyFont="1" applyFill="1" applyBorder="1" applyAlignment="1">
      <alignment vertical="top" wrapText="1"/>
    </xf>
    <xf numFmtId="167" fontId="8" fillId="2" borderId="3" xfId="17" applyNumberFormat="1" applyFont="1" applyFill="1" applyBorder="1" applyAlignment="1">
      <alignment horizontal="right" vertical="top" wrapText="1"/>
    </xf>
    <xf numFmtId="169" fontId="8" fillId="2" borderId="4" xfId="17" applyNumberFormat="1" applyFont="1" applyFill="1" applyBorder="1" applyAlignment="1">
      <alignment vertical="top" wrapText="1"/>
    </xf>
    <xf numFmtId="167" fontId="8" fillId="2" borderId="10" xfId="17" applyNumberFormat="1" applyFont="1" applyFill="1" applyBorder="1" applyAlignment="1">
      <alignment vertical="top" wrapText="1"/>
    </xf>
    <xf numFmtId="167" fontId="8" fillId="2" borderId="10" xfId="17" applyNumberFormat="1" applyFont="1" applyFill="1" applyBorder="1" applyAlignment="1">
      <alignment horizontal="right" vertical="top" wrapText="1"/>
    </xf>
    <xf numFmtId="170" fontId="31" fillId="2" borderId="0" xfId="3" applyNumberFormat="1" applyFont="1" applyFill="1" applyAlignment="1">
      <alignment horizontal="right" vertical="top" wrapText="1"/>
    </xf>
    <xf numFmtId="0" fontId="8" fillId="2" borderId="0" xfId="3" applyFont="1" applyFill="1" applyAlignment="1">
      <alignment horizontal="left" vertical="top"/>
    </xf>
    <xf numFmtId="0" fontId="8" fillId="3" borderId="0" xfId="3" applyFont="1" applyFill="1" applyAlignment="1">
      <alignment horizontal="justify" vertical="top" wrapText="1"/>
    </xf>
    <xf numFmtId="0" fontId="58" fillId="2" borderId="0" xfId="3" applyFont="1" applyFill="1" applyAlignment="1">
      <alignment horizontal="justify" vertical="top"/>
    </xf>
    <xf numFmtId="0" fontId="12" fillId="0" borderId="0" xfId="3" applyFont="1" applyAlignment="1">
      <alignment horizontal="left" vertical="top" wrapText="1"/>
    </xf>
    <xf numFmtId="0" fontId="3" fillId="0" borderId="0" xfId="3" applyAlignment="1">
      <alignment vertical="center" wrapText="1"/>
    </xf>
    <xf numFmtId="0" fontId="3" fillId="0" borderId="0" xfId="3" applyAlignment="1">
      <alignment vertical="top" wrapText="1"/>
    </xf>
    <xf numFmtId="170" fontId="3" fillId="0" borderId="0" xfId="3" applyNumberFormat="1" applyAlignment="1">
      <alignment horizontal="righ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3" fillId="0" borderId="0" xfId="3" applyAlignment="1">
      <alignment horizontal="center" vertical="center" wrapText="1"/>
    </xf>
    <xf numFmtId="0" fontId="8" fillId="3" borderId="0" xfId="3" applyFont="1" applyFill="1" applyAlignment="1">
      <alignment vertical="center"/>
    </xf>
    <xf numFmtId="170" fontId="31" fillId="0" borderId="1" xfId="3" applyNumberFormat="1" applyFont="1" applyBorder="1" applyAlignment="1">
      <alignment horizontal="right" vertical="center" wrapText="1"/>
    </xf>
    <xf numFmtId="170" fontId="31" fillId="3" borderId="0" xfId="3" applyNumberFormat="1" applyFont="1" applyFill="1" applyAlignment="1">
      <alignment horizontal="right" vertical="top" wrapText="1"/>
    </xf>
    <xf numFmtId="170" fontId="31" fillId="0" borderId="0" xfId="3" applyNumberFormat="1" applyFont="1" applyAlignment="1">
      <alignment horizontal="right" wrapText="1"/>
    </xf>
    <xf numFmtId="170" fontId="8" fillId="0" borderId="0" xfId="3" applyNumberFormat="1" applyFont="1" applyAlignment="1">
      <alignment horizontal="right" wrapText="1"/>
    </xf>
    <xf numFmtId="170" fontId="8" fillId="0" borderId="4" xfId="3" applyNumberFormat="1" applyFont="1" applyBorder="1" applyAlignment="1">
      <alignment horizontal="right" wrapText="1"/>
    </xf>
    <xf numFmtId="0" fontId="35" fillId="0" borderId="0" xfId="3" applyFont="1"/>
    <xf numFmtId="0" fontId="31" fillId="0" borderId="0" xfId="3" applyFont="1"/>
    <xf numFmtId="170" fontId="3" fillId="3" borderId="0" xfId="3" applyNumberFormat="1" applyFill="1" applyAlignment="1">
      <alignment horizontal="right" wrapText="1"/>
    </xf>
    <xf numFmtId="0" fontId="3" fillId="0" borderId="0" xfId="18" applyFont="1" applyAlignment="1">
      <alignment horizontal="left"/>
    </xf>
    <xf numFmtId="0" fontId="27" fillId="0" borderId="0" xfId="18" applyFont="1" applyAlignment="1">
      <alignment horizontal="left"/>
    </xf>
    <xf numFmtId="0" fontId="62" fillId="0" borderId="0" xfId="18"/>
    <xf numFmtId="0" fontId="3" fillId="0" borderId="0" xfId="18" applyFont="1" applyAlignment="1">
      <alignment horizontal="justify" vertical="center"/>
    </xf>
    <xf numFmtId="0" fontId="35" fillId="0" borderId="0" xfId="18" applyFont="1" applyAlignment="1">
      <alignment vertical="center" wrapText="1"/>
    </xf>
    <xf numFmtId="0" fontId="8" fillId="0" borderId="0" xfId="18" applyFont="1" applyAlignment="1">
      <alignment vertical="center" wrapText="1"/>
    </xf>
    <xf numFmtId="0" fontId="8" fillId="0" borderId="0" xfId="18" applyFont="1" applyAlignment="1">
      <alignment horizontal="center" vertical="center" wrapText="1"/>
    </xf>
    <xf numFmtId="0" fontId="8" fillId="4" borderId="0" xfId="18" applyFont="1" applyFill="1" applyAlignment="1">
      <alignment horizontal="right" vertical="center" wrapText="1"/>
    </xf>
    <xf numFmtId="0" fontId="38" fillId="0" borderId="0" xfId="18" applyFont="1" applyAlignment="1">
      <alignment horizontal="right" vertical="center" wrapText="1"/>
    </xf>
    <xf numFmtId="0" fontId="8" fillId="0" borderId="0" xfId="18" applyFont="1" applyAlignment="1">
      <alignment horizontal="right" vertical="center" wrapText="1"/>
    </xf>
    <xf numFmtId="0" fontId="31" fillId="0" borderId="0" xfId="18" applyFont="1" applyAlignment="1">
      <alignment horizontal="right" vertical="center"/>
    </xf>
    <xf numFmtId="0" fontId="8" fillId="0" borderId="6" xfId="18" applyFont="1" applyBorder="1" applyAlignment="1">
      <alignment horizontal="right" vertical="center" wrapText="1"/>
    </xf>
    <xf numFmtId="0" fontId="31" fillId="0" borderId="6" xfId="18" applyFont="1" applyBorder="1" applyAlignment="1">
      <alignment horizontal="right" vertical="center"/>
    </xf>
    <xf numFmtId="0" fontId="23" fillId="0" borderId="0" xfId="18" applyFont="1" applyAlignment="1">
      <alignment vertical="center"/>
    </xf>
    <xf numFmtId="0" fontId="3" fillId="3" borderId="0" xfId="18" applyFont="1" applyFill="1" applyAlignment="1">
      <alignment horizontal="center" vertical="center" wrapText="1"/>
    </xf>
    <xf numFmtId="0" fontId="53" fillId="0" borderId="0" xfId="18" applyFont="1" applyAlignment="1">
      <alignment horizontal="center" vertical="center"/>
    </xf>
    <xf numFmtId="0" fontId="3" fillId="3" borderId="0" xfId="18" applyFont="1" applyFill="1" applyAlignment="1">
      <alignment vertical="center" wrapText="1"/>
    </xf>
    <xf numFmtId="164" fontId="8" fillId="0" borderId="0" xfId="18" applyNumberFormat="1" applyFont="1" applyAlignment="1">
      <alignment horizontal="right" vertical="center" wrapText="1"/>
    </xf>
    <xf numFmtId="0" fontId="34" fillId="0" borderId="0" xfId="18" applyFont="1" applyAlignment="1">
      <alignment vertical="center" wrapText="1"/>
    </xf>
    <xf numFmtId="0" fontId="34" fillId="0" borderId="0" xfId="18" applyFont="1" applyAlignment="1">
      <alignment horizontal="center" vertical="center" wrapText="1"/>
    </xf>
    <xf numFmtId="164" fontId="34" fillId="0" borderId="0" xfId="18" applyNumberFormat="1" applyFont="1" applyAlignment="1">
      <alignment horizontal="right" vertical="center" wrapText="1"/>
    </xf>
    <xf numFmtId="0" fontId="52" fillId="0" borderId="0" xfId="18" applyFont="1" applyAlignment="1">
      <alignment horizontal="right" vertical="center"/>
    </xf>
    <xf numFmtId="0" fontId="31" fillId="0" borderId="0" xfId="18" applyFont="1" applyAlignment="1">
      <alignment horizontal="justify" vertical="center"/>
    </xf>
    <xf numFmtId="0" fontId="8" fillId="0" borderId="0" xfId="18" applyFont="1"/>
    <xf numFmtId="0" fontId="8" fillId="0" borderId="0" xfId="18" applyFont="1" applyAlignment="1">
      <alignment horizontal="left" vertical="top"/>
    </xf>
    <xf numFmtId="0" fontId="15" fillId="0" borderId="0" xfId="18" applyFont="1" applyAlignment="1">
      <alignment horizontal="justify" vertical="center"/>
    </xf>
    <xf numFmtId="170" fontId="3" fillId="0" borderId="0" xfId="18" applyNumberFormat="1" applyFont="1" applyAlignment="1">
      <alignment horizontal="left"/>
    </xf>
    <xf numFmtId="3" fontId="3" fillId="0" borderId="0" xfId="18" applyNumberFormat="1" applyFont="1" applyAlignment="1">
      <alignment horizontal="left"/>
    </xf>
    <xf numFmtId="0" fontId="29" fillId="0" borderId="0" xfId="0" applyFont="1"/>
    <xf numFmtId="0" fontId="5" fillId="14" borderId="28" xfId="0" applyFont="1" applyFill="1" applyBorder="1"/>
    <xf numFmtId="0" fontId="48" fillId="0" borderId="28" xfId="13" applyBorder="1" applyAlignment="1">
      <alignment wrapText="1"/>
    </xf>
    <xf numFmtId="0" fontId="0" fillId="5" borderId="0" xfId="0" applyFill="1"/>
    <xf numFmtId="0" fontId="18" fillId="5" borderId="0" xfId="3" applyFont="1" applyFill="1" applyAlignment="1">
      <alignment horizontal="center" vertical="center"/>
    </xf>
    <xf numFmtId="0" fontId="8" fillId="4" borderId="12" xfId="0" applyFont="1" applyFill="1" applyBorder="1" applyAlignment="1">
      <alignment horizontal="left" vertical="center" wrapText="1"/>
    </xf>
    <xf numFmtId="0" fontId="65" fillId="2" borderId="0" xfId="0" applyFont="1" applyFill="1" applyAlignment="1">
      <alignment wrapText="1"/>
    </xf>
    <xf numFmtId="0" fontId="66" fillId="2" borderId="0" xfId="3" applyFont="1" applyFill="1" applyAlignment="1">
      <alignment horizontal="left" vertical="top"/>
    </xf>
    <xf numFmtId="0" fontId="30" fillId="15" borderId="0" xfId="0" applyFont="1" applyFill="1" applyAlignment="1">
      <alignment horizontal="center" vertical="center" wrapText="1"/>
    </xf>
    <xf numFmtId="0" fontId="8" fillId="9" borderId="0" xfId="0" applyFont="1" applyFill="1" applyAlignment="1">
      <alignment horizontal="right" vertical="center" wrapText="1"/>
    </xf>
    <xf numFmtId="0" fontId="67" fillId="0" borderId="0" xfId="0" applyFont="1" applyAlignment="1">
      <alignment horizontal="left" vertical="top"/>
    </xf>
    <xf numFmtId="0" fontId="37" fillId="15" borderId="0" xfId="0" applyFont="1" applyFill="1" applyAlignment="1">
      <alignment horizontal="left" vertical="center" wrapText="1"/>
    </xf>
    <xf numFmtId="0" fontId="37" fillId="15" borderId="0" xfId="0" applyFont="1" applyFill="1" applyAlignment="1">
      <alignment horizontal="left" vertical="center"/>
    </xf>
    <xf numFmtId="0" fontId="66" fillId="0" borderId="0" xfId="3" applyFont="1" applyAlignment="1">
      <alignment horizontal="left" vertical="top"/>
    </xf>
    <xf numFmtId="0" fontId="30" fillId="15" borderId="0" xfId="3" applyFont="1" applyFill="1" applyAlignment="1">
      <alignment horizontal="center" vertical="center" wrapText="1"/>
    </xf>
    <xf numFmtId="0" fontId="37" fillId="15" borderId="0" xfId="3" applyFont="1" applyFill="1" applyAlignment="1">
      <alignment horizontal="center" vertical="center" wrapText="1"/>
    </xf>
    <xf numFmtId="169" fontId="31" fillId="9" borderId="0" xfId="0" applyNumberFormat="1" applyFont="1" applyFill="1" applyAlignment="1">
      <alignment horizontal="right" vertical="center" wrapText="1"/>
    </xf>
    <xf numFmtId="170" fontId="31" fillId="9" borderId="0" xfId="0" applyNumberFormat="1" applyFont="1" applyFill="1" applyAlignment="1">
      <alignment horizontal="right" vertical="center" wrapText="1"/>
    </xf>
    <xf numFmtId="170" fontId="31" fillId="9" borderId="4" xfId="0" applyNumberFormat="1" applyFont="1" applyFill="1" applyBorder="1" applyAlignment="1">
      <alignment horizontal="right" vertical="center" wrapText="1"/>
    </xf>
    <xf numFmtId="170" fontId="8" fillId="9" borderId="0" xfId="0" applyNumberFormat="1" applyFont="1" applyFill="1" applyAlignment="1">
      <alignment horizontal="right" vertical="center" wrapText="1"/>
    </xf>
    <xf numFmtId="170" fontId="31" fillId="9" borderId="9" xfId="0" applyNumberFormat="1" applyFont="1" applyFill="1" applyBorder="1" applyAlignment="1">
      <alignment horizontal="right" vertical="center" wrapText="1"/>
    </xf>
    <xf numFmtId="170" fontId="8" fillId="9" borderId="9" xfId="0" applyNumberFormat="1" applyFont="1" applyFill="1" applyBorder="1" applyAlignment="1">
      <alignment horizontal="right" vertical="center" wrapText="1"/>
    </xf>
    <xf numFmtId="0" fontId="31" fillId="9" borderId="0" xfId="0" applyFont="1" applyFill="1" applyAlignment="1">
      <alignment horizontal="right" vertical="center" wrapText="1"/>
    </xf>
    <xf numFmtId="0" fontId="31" fillId="9" borderId="0" xfId="0" applyFont="1" applyFill="1" applyAlignment="1">
      <alignment vertical="center" wrapText="1"/>
    </xf>
    <xf numFmtId="170" fontId="31" fillId="9" borderId="0" xfId="0" applyNumberFormat="1" applyFont="1" applyFill="1" applyAlignment="1">
      <alignment vertical="center" wrapText="1"/>
    </xf>
    <xf numFmtId="170" fontId="8" fillId="9" borderId="0" xfId="0" applyNumberFormat="1" applyFont="1" applyFill="1" applyAlignment="1">
      <alignment vertical="center"/>
    </xf>
    <xf numFmtId="170" fontId="8" fillId="9" borderId="4" xfId="0" applyNumberFormat="1" applyFont="1" applyFill="1" applyBorder="1" applyAlignment="1">
      <alignment horizontal="right" vertical="center" wrapText="1"/>
    </xf>
    <xf numFmtId="170" fontId="8" fillId="9" borderId="3" xfId="0" applyNumberFormat="1" applyFont="1" applyFill="1" applyBorder="1" applyAlignment="1">
      <alignment horizontal="right" vertical="center" wrapText="1"/>
    </xf>
    <xf numFmtId="170" fontId="8" fillId="9" borderId="8" xfId="0" applyNumberFormat="1" applyFont="1" applyFill="1" applyBorder="1" applyAlignment="1">
      <alignment horizontal="right" vertical="center" wrapText="1"/>
    </xf>
    <xf numFmtId="0" fontId="32" fillId="15" borderId="0" xfId="0" applyFont="1" applyFill="1" applyAlignment="1">
      <alignment horizontal="center" vertical="center" wrapText="1"/>
    </xf>
    <xf numFmtId="3" fontId="32" fillId="15" borderId="0" xfId="0" applyNumberFormat="1" applyFont="1" applyFill="1" applyAlignment="1">
      <alignment horizontal="center" vertical="center" wrapText="1"/>
    </xf>
    <xf numFmtId="0" fontId="31" fillId="9" borderId="0" xfId="0" applyFont="1" applyFill="1" applyAlignment="1">
      <alignment horizontal="left" vertical="center" wrapText="1"/>
    </xf>
    <xf numFmtId="3" fontId="8" fillId="9" borderId="0" xfId="0" applyNumberFormat="1" applyFont="1" applyFill="1" applyAlignment="1">
      <alignment horizontal="right" vertical="top" wrapText="1"/>
    </xf>
    <xf numFmtId="170" fontId="31" fillId="9" borderId="0" xfId="0" applyNumberFormat="1" applyFont="1" applyFill="1" applyAlignment="1">
      <alignment wrapText="1"/>
    </xf>
    <xf numFmtId="170" fontId="8" fillId="9" borderId="0" xfId="0" applyNumberFormat="1" applyFont="1" applyFill="1" applyAlignment="1">
      <alignment wrapText="1"/>
    </xf>
    <xf numFmtId="0" fontId="8" fillId="9" borderId="0" xfId="0" applyFont="1" applyFill="1" applyAlignment="1">
      <alignment horizontal="left" vertical="center"/>
    </xf>
    <xf numFmtId="170" fontId="8" fillId="9" borderId="0" xfId="0" applyNumberFormat="1" applyFont="1" applyFill="1" applyAlignment="1">
      <alignment horizontal="right" wrapText="1"/>
    </xf>
    <xf numFmtId="170" fontId="8" fillId="9" borderId="6" xfId="0" applyNumberFormat="1" applyFont="1" applyFill="1" applyBorder="1" applyAlignment="1">
      <alignment horizontal="right" wrapText="1"/>
    </xf>
    <xf numFmtId="0" fontId="31" fillId="9" borderId="0" xfId="0" applyFont="1" applyFill="1" applyAlignment="1">
      <alignment horizontal="left" vertical="center"/>
    </xf>
    <xf numFmtId="170" fontId="31" fillId="9" borderId="8" xfId="0" applyNumberFormat="1" applyFont="1" applyFill="1" applyBorder="1" applyAlignment="1">
      <alignment horizontal="right" wrapText="1"/>
    </xf>
    <xf numFmtId="0" fontId="31" fillId="9" borderId="0" xfId="0" applyFont="1" applyFill="1" applyAlignment="1">
      <alignment horizontal="center" vertical="top" wrapText="1"/>
    </xf>
    <xf numFmtId="0" fontId="31" fillId="9" borderId="0" xfId="0" applyFont="1" applyFill="1" applyAlignment="1">
      <alignment vertical="top" wrapText="1"/>
    </xf>
    <xf numFmtId="170" fontId="8" fillId="9" borderId="0" xfId="0" applyNumberFormat="1" applyFont="1" applyFill="1" applyAlignment="1">
      <alignment vertical="center" wrapText="1"/>
    </xf>
    <xf numFmtId="0" fontId="30" fillId="15" borderId="0" xfId="0" applyFont="1" applyFill="1" applyAlignment="1">
      <alignment horizontal="right" vertical="top" wrapText="1"/>
    </xf>
    <xf numFmtId="170" fontId="31" fillId="9" borderId="6" xfId="0" applyNumberFormat="1" applyFont="1" applyFill="1" applyBorder="1" applyAlignment="1">
      <alignment horizontal="right" vertical="center" wrapText="1"/>
    </xf>
    <xf numFmtId="171" fontId="31" fillId="9" borderId="6" xfId="0" applyNumberFormat="1" applyFont="1" applyFill="1" applyBorder="1" applyAlignment="1">
      <alignment horizontal="right" vertical="center" wrapText="1"/>
    </xf>
    <xf numFmtId="170" fontId="31" fillId="9" borderId="3" xfId="0" applyNumberFormat="1" applyFont="1" applyFill="1" applyBorder="1" applyAlignment="1">
      <alignment horizontal="right" vertical="center" wrapText="1"/>
    </xf>
    <xf numFmtId="1" fontId="30" fillId="15" borderId="0" xfId="15" quotePrefix="1" applyNumberFormat="1" applyFont="1" applyFill="1" applyBorder="1" applyAlignment="1">
      <alignment horizontal="center" vertical="center"/>
    </xf>
    <xf numFmtId="0" fontId="30" fillId="15" borderId="0" xfId="14" applyFont="1" applyFill="1" applyAlignment="1">
      <alignment horizontal="center" vertical="center"/>
    </xf>
    <xf numFmtId="0" fontId="64" fillId="2" borderId="0" xfId="0" applyFont="1" applyFill="1" applyAlignment="1">
      <alignment vertical="top"/>
    </xf>
    <xf numFmtId="167" fontId="31" fillId="9" borderId="0" xfId="1" applyNumberFormat="1" applyFont="1" applyFill="1" applyAlignment="1">
      <alignment horizontal="right" vertical="center" wrapText="1"/>
    </xf>
    <xf numFmtId="167" fontId="31" fillId="9" borderId="6" xfId="1" applyNumberFormat="1" applyFont="1" applyFill="1" applyBorder="1" applyAlignment="1">
      <alignment horizontal="right" vertical="center" wrapText="1"/>
    </xf>
    <xf numFmtId="167" fontId="8" fillId="9" borderId="6" xfId="1" applyNumberFormat="1" applyFont="1" applyFill="1" applyBorder="1" applyAlignment="1">
      <alignment horizontal="right" vertical="center" wrapText="1"/>
    </xf>
    <xf numFmtId="167" fontId="31" fillId="9" borderId="0" xfId="1" applyNumberFormat="1" applyFont="1" applyFill="1" applyAlignment="1">
      <alignment horizontal="right" vertical="top" wrapText="1"/>
    </xf>
    <xf numFmtId="167" fontId="31" fillId="9" borderId="3" xfId="1" applyNumberFormat="1" applyFont="1" applyFill="1" applyBorder="1" applyAlignment="1">
      <alignment horizontal="right" vertical="top" wrapText="1"/>
    </xf>
    <xf numFmtId="167" fontId="8" fillId="9" borderId="5" xfId="1" applyNumberFormat="1" applyFont="1" applyFill="1" applyBorder="1" applyAlignment="1">
      <alignment horizontal="right" vertical="center" wrapText="1"/>
    </xf>
    <xf numFmtId="0" fontId="30" fillId="15" borderId="0" xfId="0" applyFont="1" applyFill="1" applyAlignment="1">
      <alignment horizontal="right" vertical="center" wrapText="1"/>
    </xf>
    <xf numFmtId="167" fontId="31" fillId="9" borderId="0" xfId="1" applyNumberFormat="1" applyFont="1" applyFill="1" applyBorder="1" applyAlignment="1">
      <alignment horizontal="right" vertical="center" wrapText="1"/>
    </xf>
    <xf numFmtId="0" fontId="30" fillId="15" borderId="0" xfId="0" applyFont="1" applyFill="1" applyAlignment="1">
      <alignment horizontal="center" wrapText="1"/>
    </xf>
    <xf numFmtId="167" fontId="30" fillId="15" borderId="0" xfId="1" applyNumberFormat="1" applyFont="1" applyFill="1" applyAlignment="1">
      <alignment horizontal="center" vertical="center" wrapText="1"/>
    </xf>
    <xf numFmtId="0" fontId="30" fillId="15" borderId="0" xfId="0" applyFont="1" applyFill="1" applyAlignment="1">
      <alignment vertical="center" wrapText="1"/>
    </xf>
    <xf numFmtId="172" fontId="8" fillId="9" borderId="0" xfId="8" applyNumberFormat="1" applyFont="1" applyFill="1" applyBorder="1" applyAlignment="1">
      <alignment horizontal="right" vertical="center" wrapText="1"/>
    </xf>
    <xf numFmtId="166" fontId="8" fillId="9" borderId="0" xfId="1" applyFont="1" applyFill="1" applyBorder="1" applyAlignment="1">
      <alignment horizontal="right" vertical="center" wrapText="1"/>
    </xf>
    <xf numFmtId="172" fontId="8" fillId="9" borderId="6" xfId="8" applyNumberFormat="1" applyFont="1" applyFill="1" applyBorder="1" applyAlignment="1">
      <alignment horizontal="right" vertical="center" wrapText="1"/>
    </xf>
    <xf numFmtId="167" fontId="8" fillId="9" borderId="0" xfId="1" applyNumberFormat="1" applyFont="1" applyFill="1" applyAlignment="1">
      <alignment horizontal="right" vertical="center" wrapText="1"/>
    </xf>
    <xf numFmtId="167" fontId="8" fillId="9" borderId="0" xfId="1" applyNumberFormat="1" applyFont="1" applyFill="1" applyAlignment="1">
      <alignment vertical="center" wrapText="1"/>
    </xf>
    <xf numFmtId="167" fontId="31" fillId="9" borderId="8" xfId="1" applyNumberFormat="1" applyFont="1" applyFill="1" applyBorder="1" applyAlignment="1">
      <alignment horizontal="right" vertical="center" wrapText="1"/>
    </xf>
    <xf numFmtId="166" fontId="31" fillId="9" borderId="0" xfId="1" applyFont="1" applyFill="1" applyAlignment="1">
      <alignment horizontal="right" vertical="center" wrapText="1"/>
    </xf>
    <xf numFmtId="166" fontId="8" fillId="9" borderId="5" xfId="1" applyFont="1" applyFill="1" applyBorder="1" applyAlignment="1">
      <alignment horizontal="right" vertical="center" wrapText="1"/>
    </xf>
    <xf numFmtId="167" fontId="8" fillId="9" borderId="5" xfId="0" applyNumberFormat="1" applyFont="1" applyFill="1" applyBorder="1" applyAlignment="1">
      <alignment horizontal="right" vertical="center" wrapText="1"/>
    </xf>
    <xf numFmtId="0" fontId="64" fillId="3" borderId="0" xfId="0" applyFont="1" applyFill="1" applyAlignment="1">
      <alignment vertical="top"/>
    </xf>
    <xf numFmtId="0" fontId="30" fillId="15" borderId="0" xfId="0" quotePrefix="1" applyFont="1" applyFill="1" applyAlignment="1">
      <alignment horizontal="center" vertical="center" wrapText="1"/>
    </xf>
    <xf numFmtId="0" fontId="30" fillId="15" borderId="11" xfId="0" applyFont="1" applyFill="1" applyBorder="1" applyAlignment="1">
      <alignment horizontal="center" vertical="center" wrapText="1"/>
    </xf>
    <xf numFmtId="1" fontId="30" fillId="15" borderId="0" xfId="15" applyNumberFormat="1" applyFont="1" applyFill="1" applyBorder="1" applyAlignment="1">
      <alignment horizontal="right" vertical="center"/>
    </xf>
    <xf numFmtId="0" fontId="30" fillId="15" borderId="0" xfId="14" applyFont="1" applyFill="1" applyAlignment="1">
      <alignment horizontal="right" vertical="center"/>
    </xf>
    <xf numFmtId="0" fontId="30" fillId="15" borderId="0" xfId="18" applyFont="1" applyFill="1" applyAlignment="1">
      <alignment horizontal="center" vertical="center" wrapText="1"/>
    </xf>
    <xf numFmtId="0" fontId="30" fillId="15" borderId="6" xfId="18" applyFont="1" applyFill="1" applyBorder="1" applyAlignment="1">
      <alignment horizontal="center" vertical="center" wrapText="1"/>
    </xf>
    <xf numFmtId="0" fontId="8" fillId="9" borderId="0" xfId="18" applyFont="1" applyFill="1" applyAlignment="1">
      <alignment horizontal="right" vertical="center" wrapText="1"/>
    </xf>
    <xf numFmtId="0" fontId="8" fillId="9" borderId="6" xfId="18" applyFont="1" applyFill="1" applyBorder="1" applyAlignment="1">
      <alignment horizontal="right" vertical="center" wrapText="1"/>
    </xf>
    <xf numFmtId="164" fontId="8" fillId="9" borderId="0" xfId="18" applyNumberFormat="1" applyFont="1" applyFill="1" applyAlignment="1">
      <alignment horizontal="right" vertical="center" wrapText="1"/>
    </xf>
    <xf numFmtId="0" fontId="38" fillId="9" borderId="0" xfId="0" applyFont="1" applyFill="1" applyAlignment="1">
      <alignment horizontal="right" vertical="center"/>
    </xf>
    <xf numFmtId="165" fontId="8" fillId="9" borderId="0" xfId="8" applyFont="1" applyFill="1" applyAlignment="1">
      <alignment horizontal="left" vertical="center" wrapText="1"/>
    </xf>
    <xf numFmtId="165" fontId="8" fillId="9" borderId="0" xfId="8" applyFont="1" applyFill="1" applyAlignment="1">
      <alignment horizontal="right" vertical="center" wrapText="1"/>
    </xf>
    <xf numFmtId="165" fontId="8" fillId="9" borderId="6" xfId="8" applyFont="1" applyFill="1" applyBorder="1" applyAlignment="1">
      <alignment horizontal="right" vertical="center"/>
    </xf>
    <xf numFmtId="0" fontId="30" fillId="15" borderId="1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19" xfId="0" applyFont="1" applyFill="1" applyBorder="1" applyAlignment="1">
      <alignment horizontal="center" vertical="center" wrapText="1"/>
    </xf>
    <xf numFmtId="0" fontId="30" fillId="15" borderId="12" xfId="0" applyFont="1" applyFill="1" applyBorder="1" applyAlignment="1">
      <alignment horizontal="center" vertical="center" wrapText="1"/>
    </xf>
    <xf numFmtId="170" fontId="8" fillId="2" borderId="0" xfId="0" applyNumberFormat="1" applyFont="1" applyFill="1" applyAlignment="1">
      <alignment horizontal="center" vertical="center" wrapText="1"/>
    </xf>
    <xf numFmtId="0" fontId="8" fillId="9" borderId="0" xfId="0" applyFont="1" applyFill="1" applyAlignment="1">
      <alignment vertical="center" wrapText="1"/>
    </xf>
    <xf numFmtId="170" fontId="8" fillId="9" borderId="0" xfId="0" applyNumberFormat="1" applyFont="1" applyFill="1" applyAlignment="1">
      <alignment horizontal="center" vertical="center" wrapText="1"/>
    </xf>
    <xf numFmtId="170" fontId="8" fillId="9" borderId="4" xfId="0" applyNumberFormat="1" applyFont="1" applyFill="1" applyBorder="1" applyAlignment="1">
      <alignment horizontal="center" vertical="center" wrapText="1"/>
    </xf>
    <xf numFmtId="170" fontId="8" fillId="9" borderId="21" xfId="0" applyNumberFormat="1" applyFont="1" applyFill="1" applyBorder="1" applyAlignment="1">
      <alignment horizontal="center" vertical="center" wrapText="1"/>
    </xf>
    <xf numFmtId="0" fontId="0" fillId="9" borderId="0" xfId="0" applyFill="1" applyAlignment="1">
      <alignment vertical="top"/>
    </xf>
    <xf numFmtId="0" fontId="8" fillId="14" borderId="0" xfId="0" applyFont="1" applyFill="1" applyAlignment="1">
      <alignment vertical="center" wrapText="1"/>
    </xf>
    <xf numFmtId="170" fontId="8" fillId="14" borderId="0" xfId="0" applyNumberFormat="1" applyFont="1" applyFill="1" applyAlignment="1">
      <alignment horizontal="center" vertical="center" wrapText="1"/>
    </xf>
    <xf numFmtId="170" fontId="8" fillId="14" borderId="4" xfId="0" applyNumberFormat="1" applyFont="1" applyFill="1" applyBorder="1" applyAlignment="1">
      <alignment horizontal="center" vertical="center" wrapText="1"/>
    </xf>
    <xf numFmtId="170" fontId="8" fillId="14" borderId="21" xfId="0" applyNumberFormat="1" applyFont="1" applyFill="1" applyBorder="1" applyAlignment="1">
      <alignment horizontal="center" vertical="center" wrapText="1"/>
    </xf>
    <xf numFmtId="0" fontId="8" fillId="14" borderId="0" xfId="0" applyFont="1" applyFill="1" applyAlignment="1">
      <alignment horizontal="right" vertical="center" wrapText="1"/>
    </xf>
    <xf numFmtId="170" fontId="8" fillId="14" borderId="0" xfId="0" applyNumberFormat="1" applyFont="1" applyFill="1" applyAlignment="1">
      <alignment horizontal="right" vertical="center" wrapText="1"/>
    </xf>
    <xf numFmtId="170" fontId="8" fillId="14" borderId="4" xfId="0" applyNumberFormat="1" applyFont="1" applyFill="1" applyBorder="1" applyAlignment="1">
      <alignment horizontal="right" vertical="center" wrapText="1"/>
    </xf>
    <xf numFmtId="170" fontId="8" fillId="14" borderId="0" xfId="0" applyNumberFormat="1" applyFont="1" applyFill="1" applyAlignment="1">
      <alignment vertical="center" wrapText="1"/>
    </xf>
    <xf numFmtId="170" fontId="8" fillId="14" borderId="0" xfId="0" applyNumberFormat="1" applyFont="1" applyFill="1" applyAlignment="1">
      <alignment vertical="center"/>
    </xf>
    <xf numFmtId="170" fontId="8" fillId="14" borderId="3" xfId="0" applyNumberFormat="1" applyFont="1" applyFill="1" applyBorder="1" applyAlignment="1">
      <alignment horizontal="right" vertical="center" wrapText="1"/>
    </xf>
    <xf numFmtId="170" fontId="8" fillId="14" borderId="8" xfId="0" applyNumberFormat="1" applyFont="1" applyFill="1" applyBorder="1" applyAlignment="1">
      <alignment horizontal="right" vertical="center" wrapText="1"/>
    </xf>
    <xf numFmtId="170" fontId="8" fillId="14" borderId="21" xfId="0" applyNumberFormat="1" applyFont="1" applyFill="1" applyBorder="1" applyAlignment="1">
      <alignment horizontal="right" vertical="center" wrapText="1"/>
    </xf>
    <xf numFmtId="0" fontId="31" fillId="14" borderId="0" xfId="0" applyFont="1" applyFill="1" applyAlignment="1">
      <alignment horizontal="left" vertical="center" wrapText="1"/>
    </xf>
    <xf numFmtId="0" fontId="8" fillId="14" borderId="0" xfId="0" applyFont="1" applyFill="1" applyAlignment="1">
      <alignment horizontal="left" vertical="center"/>
    </xf>
    <xf numFmtId="170" fontId="8" fillId="14" borderId="0" xfId="0" applyNumberFormat="1" applyFont="1" applyFill="1" applyAlignment="1">
      <alignment horizontal="right" wrapText="1"/>
    </xf>
    <xf numFmtId="0" fontId="8" fillId="14" borderId="0" xfId="0" applyFont="1" applyFill="1" applyAlignment="1">
      <alignment horizontal="left" vertical="center" wrapText="1"/>
    </xf>
    <xf numFmtId="170" fontId="8" fillId="14" borderId="6" xfId="0" applyNumberFormat="1" applyFont="1" applyFill="1" applyBorder="1" applyAlignment="1">
      <alignment horizontal="right" wrapText="1"/>
    </xf>
    <xf numFmtId="170" fontId="31" fillId="14" borderId="8" xfId="0" applyNumberFormat="1" applyFont="1" applyFill="1" applyBorder="1" applyAlignment="1">
      <alignment horizontal="right" wrapText="1"/>
    </xf>
    <xf numFmtId="0" fontId="31" fillId="14" borderId="0" xfId="0" applyFont="1" applyFill="1" applyAlignment="1">
      <alignment horizontal="left" vertical="center"/>
    </xf>
    <xf numFmtId="170" fontId="8" fillId="14" borderId="9" xfId="0" applyNumberFormat="1" applyFont="1" applyFill="1" applyBorder="1" applyAlignment="1">
      <alignment horizontal="right" vertical="center" wrapText="1"/>
    </xf>
    <xf numFmtId="0" fontId="8" fillId="16" borderId="0" xfId="0" applyFont="1" applyFill="1" applyAlignment="1">
      <alignment vertical="center" wrapText="1"/>
    </xf>
    <xf numFmtId="170" fontId="8" fillId="16" borderId="0" xfId="0" applyNumberFormat="1" applyFont="1" applyFill="1" applyAlignment="1">
      <alignment horizontal="right" vertical="center" wrapText="1"/>
    </xf>
    <xf numFmtId="170" fontId="8" fillId="16" borderId="9" xfId="0" applyNumberFormat="1" applyFont="1" applyFill="1" applyBorder="1" applyAlignment="1">
      <alignment horizontal="right" vertical="center" wrapText="1"/>
    </xf>
    <xf numFmtId="170" fontId="8" fillId="14" borderId="3" xfId="0" applyNumberFormat="1" applyFont="1" applyFill="1" applyBorder="1" applyAlignment="1">
      <alignment horizontal="center" vertical="center" wrapText="1"/>
    </xf>
    <xf numFmtId="0" fontId="8" fillId="14" borderId="0" xfId="0" applyFont="1" applyFill="1" applyAlignment="1">
      <alignment vertical="top"/>
    </xf>
    <xf numFmtId="170" fontId="8" fillId="14" borderId="4" xfId="0" applyNumberFormat="1" applyFont="1" applyFill="1" applyBorder="1" applyAlignment="1">
      <alignment horizontal="center" vertical="center"/>
    </xf>
    <xf numFmtId="0" fontId="8" fillId="17" borderId="0" xfId="0" applyFont="1" applyFill="1" applyAlignment="1">
      <alignment vertical="center" wrapText="1"/>
    </xf>
    <xf numFmtId="0" fontId="8" fillId="17" borderId="0" xfId="0" applyFont="1" applyFill="1" applyAlignment="1">
      <alignment vertical="top"/>
    </xf>
    <xf numFmtId="170" fontId="8" fillId="17" borderId="0" xfId="0" applyNumberFormat="1" applyFont="1" applyFill="1" applyAlignment="1">
      <alignment horizontal="right" vertical="center" wrapText="1"/>
    </xf>
    <xf numFmtId="170" fontId="8" fillId="17" borderId="9" xfId="0" applyNumberFormat="1" applyFont="1" applyFill="1" applyBorder="1" applyAlignment="1">
      <alignment horizontal="right" vertical="center" wrapText="1"/>
    </xf>
    <xf numFmtId="0" fontId="30" fillId="15" borderId="16"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3" xfId="0" applyFont="1" applyFill="1" applyBorder="1" applyAlignment="1">
      <alignment horizontal="center" vertical="center" wrapText="1"/>
    </xf>
    <xf numFmtId="0" fontId="30" fillId="15" borderId="10" xfId="0" applyFont="1" applyFill="1" applyBorder="1" applyAlignment="1">
      <alignment horizontal="center" vertical="center" wrapText="1"/>
    </xf>
    <xf numFmtId="0" fontId="60" fillId="15" borderId="0" xfId="0" applyFont="1" applyFill="1" applyAlignment="1">
      <alignment horizontal="center" vertical="center" wrapText="1"/>
    </xf>
    <xf numFmtId="170" fontId="8" fillId="9" borderId="21" xfId="0" applyNumberFormat="1" applyFont="1" applyFill="1" applyBorder="1" applyAlignment="1">
      <alignment horizontal="right" vertical="center" wrapText="1"/>
    </xf>
    <xf numFmtId="0" fontId="8" fillId="14" borderId="0" xfId="0" applyFont="1" applyFill="1" applyAlignment="1">
      <alignment horizontal="center" vertical="top" wrapText="1"/>
    </xf>
    <xf numFmtId="0" fontId="8" fillId="14" borderId="0" xfId="0" applyFont="1" applyFill="1" applyAlignment="1">
      <alignment vertical="top" wrapText="1"/>
    </xf>
    <xf numFmtId="0" fontId="8" fillId="10" borderId="0" xfId="0" applyFont="1" applyFill="1" applyAlignment="1">
      <alignment vertical="top" wrapText="1"/>
    </xf>
    <xf numFmtId="0" fontId="8" fillId="9" borderId="0" xfId="0" applyFont="1" applyFill="1" applyAlignment="1">
      <alignment horizontal="center" vertical="top" wrapText="1"/>
    </xf>
    <xf numFmtId="0" fontId="8" fillId="9" borderId="0" xfId="0" applyFont="1" applyFill="1" applyAlignment="1">
      <alignment vertical="top" wrapText="1"/>
    </xf>
    <xf numFmtId="170" fontId="33" fillId="9" borderId="0" xfId="0" applyNumberFormat="1" applyFont="1" applyFill="1" applyAlignment="1">
      <alignment wrapText="1"/>
    </xf>
    <xf numFmtId="0" fontId="8" fillId="9" borderId="0" xfId="0" applyFont="1" applyFill="1" applyAlignment="1">
      <alignment horizontal="left" vertical="center" wrapText="1"/>
    </xf>
    <xf numFmtId="0" fontId="69" fillId="2" borderId="0" xfId="0" applyFont="1" applyFill="1" applyAlignment="1">
      <alignment vertical="top"/>
    </xf>
    <xf numFmtId="0" fontId="69" fillId="0" borderId="0" xfId="0" applyFont="1" applyAlignment="1">
      <alignment vertical="top"/>
    </xf>
    <xf numFmtId="0" fontId="8" fillId="0" borderId="3" xfId="3" applyFont="1" applyBorder="1"/>
    <xf numFmtId="0" fontId="30" fillId="15" borderId="0" xfId="3" applyFont="1" applyFill="1" applyAlignment="1">
      <alignment vertical="center" wrapText="1"/>
    </xf>
    <xf numFmtId="167" fontId="31" fillId="0" borderId="6" xfId="1" applyNumberFormat="1" applyFont="1" applyBorder="1" applyAlignment="1">
      <alignment horizontal="right" vertical="center" wrapText="1"/>
    </xf>
    <xf numFmtId="167" fontId="8" fillId="0" borderId="0" xfId="1" applyNumberFormat="1" applyFont="1" applyBorder="1" applyAlignment="1">
      <alignment vertical="center" wrapText="1"/>
    </xf>
    <xf numFmtId="0" fontId="31" fillId="0" borderId="5" xfId="0" applyFont="1" applyBorder="1" applyAlignment="1">
      <alignment horizontal="left" vertical="center" wrapText="1"/>
    </xf>
    <xf numFmtId="0" fontId="43" fillId="0" borderId="0" xfId="0" applyFont="1" applyAlignment="1">
      <alignment horizontal="right" vertical="center" wrapText="1"/>
    </xf>
    <xf numFmtId="167" fontId="43" fillId="0" borderId="8" xfId="1" applyNumberFormat="1" applyFont="1" applyFill="1" applyBorder="1" applyAlignment="1">
      <alignment vertical="center" wrapText="1"/>
    </xf>
    <xf numFmtId="167" fontId="43" fillId="0" borderId="6" xfId="1" applyNumberFormat="1" applyFont="1" applyBorder="1" applyAlignment="1">
      <alignment vertical="center" wrapText="1"/>
    </xf>
    <xf numFmtId="167" fontId="44" fillId="0" borderId="6" xfId="1" applyNumberFormat="1" applyFont="1" applyBorder="1" applyAlignment="1">
      <alignment vertical="center" wrapText="1"/>
    </xf>
    <xf numFmtId="0" fontId="31" fillId="0" borderId="5" xfId="0" applyFont="1" applyBorder="1" applyAlignment="1">
      <alignment horizontal="justify" vertical="center" wrapText="1"/>
    </xf>
    <xf numFmtId="167" fontId="31" fillId="0" borderId="5" xfId="1" applyNumberFormat="1" applyFont="1" applyFill="1" applyBorder="1" applyAlignment="1">
      <alignment horizontal="right" vertical="center" wrapText="1"/>
    </xf>
    <xf numFmtId="167" fontId="43" fillId="0" borderId="14" xfId="1" applyNumberFormat="1" applyFont="1" applyFill="1" applyBorder="1" applyAlignment="1">
      <alignment horizontal="left" vertical="center" wrapText="1"/>
    </xf>
    <xf numFmtId="0" fontId="3" fillId="3" borderId="0" xfId="0" applyFont="1" applyFill="1" applyAlignment="1">
      <alignment horizontal="left" vertical="center" wrapText="1"/>
    </xf>
    <xf numFmtId="0" fontId="0" fillId="0" borderId="0" xfId="0" applyAlignment="1">
      <alignment horizontal="left"/>
    </xf>
    <xf numFmtId="0" fontId="3" fillId="0" borderId="0" xfId="14" applyFont="1"/>
    <xf numFmtId="0" fontId="7" fillId="0" borderId="5" xfId="0" applyFont="1" applyBorder="1"/>
    <xf numFmtId="167" fontId="8" fillId="9" borderId="0" xfId="1" applyNumberFormat="1" applyFont="1" applyFill="1" applyBorder="1" applyAlignment="1">
      <alignment horizontal="right" vertical="center" wrapText="1"/>
    </xf>
    <xf numFmtId="10" fontId="31" fillId="5" borderId="0" xfId="0" applyNumberFormat="1" applyFont="1" applyFill="1" applyAlignment="1">
      <alignment horizontal="right" vertical="center" wrapText="1"/>
    </xf>
    <xf numFmtId="0" fontId="3" fillId="0" borderId="0" xfId="3" applyAlignment="1">
      <alignment horizontal="left"/>
    </xf>
    <xf numFmtId="170" fontId="31" fillId="9" borderId="0" xfId="0" applyNumberFormat="1" applyFont="1" applyFill="1" applyAlignment="1">
      <alignment vertical="center"/>
    </xf>
    <xf numFmtId="170" fontId="31" fillId="9" borderId="8" xfId="0" applyNumberFormat="1" applyFont="1" applyFill="1" applyBorder="1" applyAlignment="1">
      <alignment horizontal="right" vertical="center" wrapText="1"/>
    </xf>
    <xf numFmtId="170" fontId="31" fillId="9" borderId="0" xfId="0" applyNumberFormat="1" applyFont="1" applyFill="1" applyAlignment="1">
      <alignment horizontal="right" wrapText="1"/>
    </xf>
    <xf numFmtId="170" fontId="31" fillId="9" borderId="6" xfId="0" applyNumberFormat="1" applyFont="1" applyFill="1" applyBorder="1" applyAlignment="1">
      <alignment horizontal="right" wrapText="1"/>
    </xf>
    <xf numFmtId="171" fontId="31" fillId="9" borderId="8" xfId="0" applyNumberFormat="1" applyFont="1" applyFill="1" applyBorder="1" applyAlignment="1">
      <alignment horizontal="right" vertical="center" wrapText="1"/>
    </xf>
    <xf numFmtId="170" fontId="31" fillId="9" borderId="4" xfId="0" applyNumberFormat="1" applyFont="1" applyFill="1" applyBorder="1" applyAlignment="1">
      <alignment vertical="center" wrapText="1"/>
    </xf>
    <xf numFmtId="0" fontId="8" fillId="0" borderId="4" xfId="0" applyFont="1" applyBorder="1" applyAlignment="1">
      <alignment horizontal="justify" vertical="center" wrapText="1"/>
    </xf>
    <xf numFmtId="167" fontId="8" fillId="0" borderId="4" xfId="1" applyNumberFormat="1" applyFont="1" applyFill="1" applyBorder="1" applyAlignment="1">
      <alignment horizontal="right" vertical="center" wrapText="1"/>
    </xf>
    <xf numFmtId="164" fontId="8" fillId="0" borderId="6" xfId="18" applyNumberFormat="1" applyFont="1" applyBorder="1" applyAlignment="1">
      <alignment horizontal="right" vertical="center" wrapText="1"/>
    </xf>
    <xf numFmtId="0" fontId="3" fillId="0" borderId="0" xfId="3" applyAlignment="1">
      <alignment horizontal="left" vertical="center" wrapText="1"/>
    </xf>
    <xf numFmtId="0" fontId="8" fillId="0" borderId="0" xfId="18" applyFont="1" applyAlignment="1">
      <alignment horizontal="left" vertical="center"/>
    </xf>
    <xf numFmtId="0" fontId="48" fillId="0" borderId="0" xfId="13"/>
    <xf numFmtId="0" fontId="48" fillId="0" borderId="0" xfId="13" applyFill="1" applyAlignment="1">
      <alignment wrapText="1"/>
    </xf>
    <xf numFmtId="0" fontId="8" fillId="0" borderId="0" xfId="0" applyFont="1" applyAlignment="1">
      <alignment horizontal="left" vertical="center"/>
    </xf>
    <xf numFmtId="0" fontId="8" fillId="0" borderId="6" xfId="18" applyFont="1" applyBorder="1" applyAlignment="1">
      <alignment vertical="center" wrapText="1"/>
    </xf>
    <xf numFmtId="0" fontId="38" fillId="9" borderId="0" xfId="18" applyFont="1" applyFill="1" applyAlignment="1">
      <alignment horizontal="right" vertical="center" wrapText="1"/>
    </xf>
    <xf numFmtId="164" fontId="8" fillId="9" borderId="6" xfId="18" applyNumberFormat="1" applyFont="1" applyFill="1" applyBorder="1" applyAlignment="1">
      <alignment horizontal="right" vertical="center" wrapText="1"/>
    </xf>
    <xf numFmtId="0" fontId="15" fillId="0" borderId="0" xfId="18" applyFont="1" applyAlignment="1">
      <alignment horizontal="left" vertical="top"/>
    </xf>
    <xf numFmtId="0" fontId="66" fillId="5" borderId="0" xfId="3" applyFont="1" applyFill="1" applyAlignment="1">
      <alignment horizontal="left" vertical="top"/>
    </xf>
    <xf numFmtId="0" fontId="62" fillId="5" borderId="0" xfId="18" applyFill="1"/>
    <xf numFmtId="0" fontId="35" fillId="5" borderId="0" xfId="18" applyFont="1" applyFill="1" applyAlignment="1">
      <alignment vertical="center" wrapText="1"/>
    </xf>
    <xf numFmtId="0" fontId="8" fillId="5" borderId="0" xfId="18" applyFont="1" applyFill="1" applyAlignment="1">
      <alignment vertical="center" wrapText="1"/>
    </xf>
    <xf numFmtId="0" fontId="8" fillId="5" borderId="0" xfId="18" applyFont="1" applyFill="1" applyAlignment="1">
      <alignment horizontal="center" vertical="center" wrapText="1"/>
    </xf>
    <xf numFmtId="0" fontId="8" fillId="5" borderId="0" xfId="18" applyFont="1" applyFill="1" applyAlignment="1">
      <alignment horizontal="right" vertical="center" wrapText="1"/>
    </xf>
    <xf numFmtId="0" fontId="38" fillId="5" borderId="0" xfId="18" applyFont="1" applyFill="1" applyAlignment="1">
      <alignment horizontal="right" vertical="center" wrapText="1"/>
    </xf>
    <xf numFmtId="0" fontId="31" fillId="5" borderId="0" xfId="18" applyFont="1" applyFill="1" applyAlignment="1">
      <alignment horizontal="right" vertical="center"/>
    </xf>
    <xf numFmtId="0" fontId="8" fillId="5" borderId="6" xfId="18" applyFont="1" applyFill="1" applyBorder="1" applyAlignment="1">
      <alignment vertical="center" wrapText="1"/>
    </xf>
    <xf numFmtId="0" fontId="8" fillId="5" borderId="6" xfId="18" applyFont="1" applyFill="1" applyBorder="1" applyAlignment="1">
      <alignment horizontal="center" vertical="center" wrapText="1"/>
    </xf>
    <xf numFmtId="0" fontId="8" fillId="5" borderId="6" xfId="18" applyFont="1" applyFill="1" applyBorder="1" applyAlignment="1">
      <alignment horizontal="right" vertical="center" wrapText="1"/>
    </xf>
    <xf numFmtId="0" fontId="31" fillId="5" borderId="6" xfId="18" applyFont="1" applyFill="1" applyBorder="1" applyAlignment="1">
      <alignment horizontal="right" vertical="center"/>
    </xf>
    <xf numFmtId="0" fontId="8" fillId="5" borderId="0" xfId="3" applyFont="1" applyFill="1" applyAlignment="1">
      <alignment horizontal="left" vertical="top" wrapText="1"/>
    </xf>
    <xf numFmtId="0" fontId="8" fillId="5" borderId="3" xfId="3" applyFont="1" applyFill="1" applyBorder="1" applyAlignment="1">
      <alignment horizontal="left" vertical="top" wrapText="1"/>
    </xf>
    <xf numFmtId="0" fontId="8" fillId="5" borderId="4" xfId="3" applyFont="1" applyFill="1" applyBorder="1" applyAlignment="1">
      <alignment horizontal="left" vertical="top" wrapText="1"/>
    </xf>
    <xf numFmtId="0" fontId="8" fillId="5" borderId="10" xfId="3" applyFont="1" applyFill="1" applyBorder="1" applyAlignment="1">
      <alignment horizontal="left" vertical="top" wrapText="1"/>
    </xf>
    <xf numFmtId="0" fontId="8" fillId="5" borderId="10" xfId="3" applyFont="1" applyFill="1" applyBorder="1" applyAlignment="1">
      <alignment horizontal="left" vertical="top"/>
    </xf>
    <xf numFmtId="0" fontId="67" fillId="5" borderId="0" xfId="18" applyFont="1" applyFill="1" applyAlignment="1">
      <alignment horizontal="left" vertical="top"/>
    </xf>
    <xf numFmtId="0" fontId="67" fillId="5" borderId="0" xfId="18" applyFont="1" applyFill="1" applyAlignment="1">
      <alignment horizontal="left" vertical="top" wrapText="1"/>
    </xf>
    <xf numFmtId="0" fontId="62" fillId="0" borderId="0" xfId="18" applyAlignment="1">
      <alignment horizontal="left"/>
    </xf>
    <xf numFmtId="0" fontId="62" fillId="0" borderId="0" xfId="18" applyAlignment="1">
      <alignment horizontal="left" vertical="center"/>
    </xf>
    <xf numFmtId="0" fontId="18" fillId="0" borderId="0" xfId="18" applyFont="1" applyAlignment="1">
      <alignment wrapText="1"/>
    </xf>
    <xf numFmtId="0" fontId="62" fillId="3" borderId="0" xfId="18" applyFill="1" applyAlignment="1">
      <alignment horizontal="center" vertical="center" wrapText="1"/>
    </xf>
    <xf numFmtId="0" fontId="62" fillId="0" borderId="0" xfId="18" applyAlignment="1">
      <alignment horizontal="center" vertical="center"/>
    </xf>
    <xf numFmtId="0" fontId="34" fillId="0" borderId="6" xfId="18" applyFont="1" applyBorder="1" applyAlignment="1">
      <alignment vertical="center" wrapText="1"/>
    </xf>
    <xf numFmtId="0" fontId="3" fillId="0" borderId="0" xfId="18" applyFont="1" applyAlignment="1">
      <alignment horizontal="center" vertical="center"/>
    </xf>
    <xf numFmtId="0" fontId="62" fillId="0" borderId="0" xfId="18" applyAlignment="1">
      <alignment horizontal="center"/>
    </xf>
    <xf numFmtId="0" fontId="8" fillId="0" borderId="0" xfId="18" applyFont="1" applyAlignment="1">
      <alignment horizontal="left"/>
    </xf>
    <xf numFmtId="0" fontId="70" fillId="5" borderId="0" xfId="18" applyFont="1" applyFill="1" applyAlignment="1">
      <alignment horizontal="left" vertical="top"/>
    </xf>
    <xf numFmtId="0" fontId="8" fillId="5" borderId="0" xfId="18" applyFont="1" applyFill="1" applyAlignment="1">
      <alignment horizontal="left" vertical="top"/>
    </xf>
    <xf numFmtId="0" fontId="3" fillId="5" borderId="0" xfId="0" applyFont="1" applyFill="1" applyAlignment="1">
      <alignment wrapText="1"/>
    </xf>
    <xf numFmtId="0" fontId="3" fillId="0" borderId="28" xfId="0" applyFont="1" applyBorder="1"/>
    <xf numFmtId="0" fontId="3" fillId="0" borderId="28" xfId="0" applyFont="1" applyBorder="1" applyAlignment="1">
      <alignment wrapText="1"/>
    </xf>
    <xf numFmtId="0" fontId="0" fillId="0" borderId="28" xfId="0" applyBorder="1"/>
    <xf numFmtId="0" fontId="48" fillId="0" borderId="28" xfId="13" applyFill="1" applyBorder="1"/>
    <xf numFmtId="0" fontId="3" fillId="0" borderId="31" xfId="0" applyFont="1" applyBorder="1"/>
    <xf numFmtId="0" fontId="3" fillId="0" borderId="31" xfId="0" applyFont="1" applyBorder="1" applyAlignment="1">
      <alignment wrapText="1"/>
    </xf>
    <xf numFmtId="0" fontId="48" fillId="0" borderId="0" xfId="13" applyFill="1"/>
    <xf numFmtId="167" fontId="8" fillId="5" borderId="6" xfId="1" applyNumberFormat="1" applyFont="1" applyFill="1" applyBorder="1" applyAlignment="1">
      <alignment horizontal="right" vertical="center" wrapText="1"/>
    </xf>
    <xf numFmtId="167" fontId="8" fillId="5" borderId="3" xfId="1" applyNumberFormat="1" applyFont="1" applyFill="1" applyBorder="1" applyAlignment="1">
      <alignment horizontal="right" vertical="top" wrapText="1"/>
    </xf>
    <xf numFmtId="167" fontId="8" fillId="5" borderId="5" xfId="1" applyNumberFormat="1" applyFont="1" applyFill="1" applyBorder="1" applyAlignment="1">
      <alignment horizontal="right" vertical="center" wrapText="1"/>
    </xf>
    <xf numFmtId="10" fontId="31" fillId="5" borderId="6" xfId="0" applyNumberFormat="1" applyFont="1" applyFill="1" applyBorder="1" applyAlignment="1">
      <alignment horizontal="right" vertical="center" wrapText="1"/>
    </xf>
    <xf numFmtId="10" fontId="31" fillId="5" borderId="5" xfId="0" applyNumberFormat="1" applyFont="1" applyFill="1" applyBorder="1" applyAlignment="1">
      <alignment horizontal="right" vertical="center" wrapText="1"/>
    </xf>
    <xf numFmtId="0" fontId="8" fillId="5" borderId="0" xfId="0" applyFont="1" applyFill="1" applyAlignment="1">
      <alignment horizontal="right" vertical="center" wrapText="1"/>
    </xf>
    <xf numFmtId="9" fontId="8" fillId="5" borderId="0" xfId="0" applyNumberFormat="1" applyFont="1" applyFill="1" applyAlignment="1">
      <alignment horizontal="right" vertical="center" wrapText="1"/>
    </xf>
    <xf numFmtId="167" fontId="31" fillId="5" borderId="6" xfId="1" applyNumberFormat="1" applyFont="1" applyFill="1" applyBorder="1" applyAlignment="1">
      <alignment horizontal="right" vertical="center" wrapText="1"/>
    </xf>
    <xf numFmtId="167" fontId="31" fillId="5" borderId="8" xfId="1" applyNumberFormat="1" applyFont="1" applyFill="1" applyBorder="1" applyAlignment="1">
      <alignment horizontal="right" vertical="center" wrapText="1"/>
    </xf>
    <xf numFmtId="166" fontId="8" fillId="5" borderId="6" xfId="1" applyFont="1" applyFill="1" applyBorder="1" applyAlignment="1">
      <alignment horizontal="right" vertical="center" wrapText="1"/>
    </xf>
    <xf numFmtId="166" fontId="8" fillId="5" borderId="5" xfId="1" applyFont="1" applyFill="1" applyBorder="1" applyAlignment="1">
      <alignment horizontal="right" vertical="center" wrapText="1"/>
    </xf>
    <xf numFmtId="167" fontId="8" fillId="5" borderId="0" xfId="1" applyNumberFormat="1" applyFont="1" applyFill="1" applyAlignment="1">
      <alignment horizontal="right" vertical="center" wrapText="1"/>
    </xf>
    <xf numFmtId="166" fontId="8" fillId="5" borderId="0" xfId="1" applyFont="1" applyFill="1" applyBorder="1" applyAlignment="1">
      <alignment horizontal="right" vertical="center" wrapText="1"/>
    </xf>
    <xf numFmtId="167" fontId="31" fillId="5" borderId="0" xfId="1" applyNumberFormat="1" applyFont="1" applyFill="1" applyAlignment="1">
      <alignment horizontal="right" vertical="center" wrapText="1"/>
    </xf>
    <xf numFmtId="167" fontId="8" fillId="5" borderId="0" xfId="1" applyNumberFormat="1" applyFont="1" applyFill="1" applyBorder="1" applyAlignment="1">
      <alignment horizontal="right" vertical="center" wrapText="1"/>
    </xf>
    <xf numFmtId="0" fontId="8" fillId="5" borderId="3" xfId="3" applyFont="1" applyFill="1" applyBorder="1" applyAlignment="1">
      <alignment vertical="top" wrapText="1"/>
    </xf>
    <xf numFmtId="0" fontId="8" fillId="5" borderId="4" xfId="3" applyFont="1" applyFill="1" applyBorder="1" applyAlignment="1">
      <alignment vertical="top" wrapText="1"/>
    </xf>
    <xf numFmtId="0" fontId="8" fillId="3" borderId="0" xfId="3" applyFont="1" applyFill="1" applyAlignment="1">
      <alignment horizontal="center" wrapText="1"/>
    </xf>
    <xf numFmtId="0" fontId="3" fillId="0" borderId="0" xfId="3" applyAlignment="1">
      <alignment horizontal="left"/>
    </xf>
    <xf numFmtId="0" fontId="3" fillId="3" borderId="0" xfId="0" applyFont="1" applyFill="1" applyAlignment="1">
      <alignment horizontal="left" wrapText="1"/>
    </xf>
    <xf numFmtId="0" fontId="0" fillId="3" borderId="0" xfId="0" applyFill="1" applyAlignment="1">
      <alignment horizontal="left" wrapText="1"/>
    </xf>
    <xf numFmtId="0" fontId="0" fillId="0" borderId="0" xfId="0" applyAlignment="1">
      <alignment horizontal="left" wrapText="1"/>
    </xf>
    <xf numFmtId="0" fontId="4" fillId="3" borderId="0" xfId="0" applyFont="1" applyFill="1" applyAlignment="1">
      <alignment horizontal="left" wrapText="1"/>
    </xf>
    <xf numFmtId="0" fontId="3" fillId="0" borderId="0" xfId="3" applyAlignment="1">
      <alignment horizontal="left" vertical="top" wrapText="1"/>
    </xf>
    <xf numFmtId="0" fontId="67" fillId="0" borderId="0" xfId="0" applyFont="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top"/>
    </xf>
    <xf numFmtId="0" fontId="67" fillId="0" borderId="0" xfId="0" applyFont="1" applyAlignment="1">
      <alignment horizontal="left" vertical="top"/>
    </xf>
    <xf numFmtId="0" fontId="8" fillId="0" borderId="0" xfId="0" applyFont="1" applyAlignment="1">
      <alignment horizontal="left" vertical="top" wrapText="1"/>
    </xf>
    <xf numFmtId="0" fontId="32" fillId="15" borderId="0" xfId="0" applyFont="1" applyFill="1" applyAlignment="1">
      <alignment horizontal="center" vertical="center" wrapText="1"/>
    </xf>
    <xf numFmtId="0" fontId="30" fillId="15" borderId="0" xfId="0" applyFont="1" applyFill="1" applyAlignment="1">
      <alignment horizontal="left" vertical="center" wrapText="1"/>
    </xf>
    <xf numFmtId="0" fontId="30" fillId="15" borderId="0" xfId="0" applyFont="1" applyFill="1" applyAlignment="1">
      <alignment horizontal="center" vertical="center" textRotation="90"/>
    </xf>
    <xf numFmtId="0" fontId="30" fillId="15" borderId="0" xfId="0" applyFont="1" applyFill="1" applyAlignment="1">
      <alignment horizontal="center" vertical="center" wrapText="1"/>
    </xf>
    <xf numFmtId="0" fontId="57" fillId="0" borderId="0" xfId="0" applyFont="1" applyAlignment="1">
      <alignment horizontal="left" vertical="center"/>
    </xf>
    <xf numFmtId="0" fontId="64" fillId="2" borderId="0" xfId="0" applyFont="1" applyFill="1" applyAlignment="1">
      <alignment horizontal="left" vertical="top"/>
    </xf>
    <xf numFmtId="0" fontId="25" fillId="3" borderId="0" xfId="0" applyFont="1" applyFill="1" applyAlignment="1">
      <alignment horizontal="justify" vertical="top" wrapText="1"/>
    </xf>
    <xf numFmtId="0" fontId="25" fillId="2" borderId="0" xfId="0" applyFont="1" applyFill="1" applyAlignment="1">
      <alignment horizontal="justify" vertical="top" wrapText="1"/>
    </xf>
    <xf numFmtId="0" fontId="25" fillId="3" borderId="0" xfId="0" applyFont="1" applyFill="1" applyAlignment="1">
      <alignment horizontal="justify" vertical="top"/>
    </xf>
    <xf numFmtId="0" fontId="57" fillId="2" borderId="0" xfId="0" applyFont="1" applyFill="1" applyAlignment="1">
      <alignment horizontal="justify" vertical="top"/>
    </xf>
    <xf numFmtId="0" fontId="3" fillId="3" borderId="0" xfId="3" applyFill="1" applyAlignment="1">
      <alignment horizontal="left" vertical="center" wrapText="1"/>
    </xf>
    <xf numFmtId="0" fontId="57" fillId="5" borderId="0" xfId="0" applyFont="1" applyFill="1" applyAlignment="1">
      <alignment horizontal="justify" vertical="top"/>
    </xf>
    <xf numFmtId="0" fontId="64" fillId="2" borderId="0" xfId="0" applyFont="1" applyFill="1" applyAlignment="1">
      <alignment horizontal="left" vertical="top" wrapText="1"/>
    </xf>
    <xf numFmtId="0" fontId="64" fillId="0" borderId="0" xfId="0" applyFont="1" applyAlignment="1">
      <alignment horizontal="left" vertical="top"/>
    </xf>
    <xf numFmtId="0" fontId="8" fillId="5" borderId="0" xfId="0" applyFont="1" applyFill="1" applyAlignment="1">
      <alignment horizontal="justify" vertical="top" wrapText="1"/>
    </xf>
    <xf numFmtId="0" fontId="8" fillId="3" borderId="0" xfId="0" applyFont="1" applyFill="1" applyAlignment="1">
      <alignment horizontal="justify" vertical="top" wrapText="1"/>
    </xf>
    <xf numFmtId="0" fontId="8" fillId="3" borderId="0" xfId="0" applyFont="1" applyFill="1" applyAlignment="1">
      <alignment horizontal="left" vertical="top" wrapText="1"/>
    </xf>
    <xf numFmtId="0" fontId="8" fillId="3" borderId="0" xfId="0" applyFont="1" applyFill="1" applyAlignment="1">
      <alignment horizontal="left" vertical="top"/>
    </xf>
    <xf numFmtId="0" fontId="8" fillId="3" borderId="0" xfId="0" applyFont="1" applyFill="1" applyAlignment="1">
      <alignment horizontal="left"/>
    </xf>
    <xf numFmtId="0" fontId="0" fillId="3" borderId="0" xfId="0" applyFill="1" applyAlignment="1">
      <alignment horizontal="left"/>
    </xf>
    <xf numFmtId="0" fontId="8" fillId="0" borderId="0" xfId="3" applyFont="1" applyAlignment="1">
      <alignment horizontal="justify" vertical="top" wrapText="1"/>
    </xf>
    <xf numFmtId="0" fontId="8" fillId="2" borderId="0" xfId="3" applyFont="1" applyFill="1" applyAlignment="1">
      <alignment horizontal="justify" wrapText="1"/>
    </xf>
    <xf numFmtId="0" fontId="3" fillId="0" borderId="0" xfId="3"/>
    <xf numFmtId="0" fontId="64" fillId="2" borderId="0" xfId="3" applyFont="1" applyFill="1" applyAlignment="1">
      <alignment horizontal="justify"/>
    </xf>
    <xf numFmtId="0" fontId="68" fillId="2" borderId="0" xfId="3" applyFont="1" applyFill="1" applyAlignment="1">
      <alignment horizontal="justify"/>
    </xf>
    <xf numFmtId="0" fontId="8" fillId="3" borderId="0" xfId="3" applyFont="1" applyFill="1" applyAlignment="1">
      <alignment horizontal="justify"/>
    </xf>
    <xf numFmtId="0" fontId="7" fillId="3" borderId="0" xfId="3" applyFont="1" applyFill="1" applyAlignment="1">
      <alignment horizontal="left" vertical="center" wrapText="1"/>
    </xf>
    <xf numFmtId="0" fontId="37" fillId="15" borderId="0" xfId="3" applyFont="1" applyFill="1" applyAlignment="1">
      <alignment horizontal="center" vertical="center" wrapText="1"/>
    </xf>
    <xf numFmtId="0" fontId="8" fillId="3" borderId="0" xfId="3" applyFont="1" applyFill="1" applyAlignment="1">
      <alignment horizontal="left" vertical="top" wrapText="1"/>
    </xf>
    <xf numFmtId="0" fontId="8" fillId="0" borderId="10" xfId="3" applyFont="1" applyBorder="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3" fillId="3" borderId="0" xfId="3" applyFill="1" applyAlignment="1">
      <alignment horizontal="justify"/>
    </xf>
    <xf numFmtId="0" fontId="8" fillId="3" borderId="0" xfId="3" applyFont="1" applyFill="1" applyAlignment="1">
      <alignment horizontal="justify" vertical="top" wrapText="1"/>
    </xf>
    <xf numFmtId="0" fontId="3" fillId="3" borderId="0" xfId="3" applyFill="1" applyAlignment="1">
      <alignment horizontal="center" vertical="center" wrapText="1"/>
    </xf>
    <xf numFmtId="0" fontId="58" fillId="2" borderId="0" xfId="3" applyFont="1" applyFill="1" applyAlignment="1">
      <alignment horizontal="left" vertical="top"/>
    </xf>
    <xf numFmtId="0" fontId="3" fillId="0" borderId="0" xfId="3" applyAlignment="1">
      <alignment horizontal="left" vertical="top"/>
    </xf>
    <xf numFmtId="0" fontId="37" fillId="15" borderId="3" xfId="3" applyFont="1" applyFill="1" applyBorder="1" applyAlignment="1">
      <alignment horizontal="center" vertical="center" wrapText="1"/>
    </xf>
    <xf numFmtId="0" fontId="8" fillId="5" borderId="4" xfId="3" applyFont="1" applyFill="1" applyBorder="1" applyAlignment="1">
      <alignment horizontal="left" vertical="top" wrapText="1"/>
    </xf>
    <xf numFmtId="0" fontId="8" fillId="3" borderId="10" xfId="3" applyFont="1" applyFill="1" applyBorder="1" applyAlignment="1">
      <alignment horizontal="left" vertical="top" wrapText="1"/>
    </xf>
    <xf numFmtId="0" fontId="30" fillId="15" borderId="0" xfId="3" applyFont="1" applyFill="1" applyAlignment="1">
      <alignment horizontal="center" vertical="center" wrapText="1"/>
    </xf>
    <xf numFmtId="0" fontId="8" fillId="3" borderId="3" xfId="3" applyFont="1" applyFill="1" applyBorder="1" applyAlignment="1">
      <alignment horizontal="left" vertical="top" wrapText="1"/>
    </xf>
    <xf numFmtId="0" fontId="8" fillId="5" borderId="3" xfId="3" applyFont="1" applyFill="1" applyBorder="1" applyAlignment="1">
      <alignment horizontal="left" vertical="top" wrapText="1"/>
    </xf>
    <xf numFmtId="0" fontId="58" fillId="0" borderId="0" xfId="3" applyFont="1" applyAlignment="1">
      <alignment horizontal="left" vertical="top" wrapText="1"/>
    </xf>
    <xf numFmtId="0" fontId="8" fillId="5" borderId="0" xfId="3" applyFont="1" applyFill="1" applyAlignment="1">
      <alignment horizontal="left" vertical="top" wrapText="1"/>
    </xf>
    <xf numFmtId="0" fontId="8" fillId="3" borderId="0" xfId="3" applyFont="1" applyFill="1" applyAlignment="1">
      <alignment horizontal="left" vertical="center" wrapText="1"/>
    </xf>
    <xf numFmtId="0" fontId="5" fillId="2" borderId="0" xfId="3" applyFont="1" applyFill="1" applyAlignment="1">
      <alignment horizontal="justify"/>
    </xf>
    <xf numFmtId="0" fontId="7" fillId="2" borderId="0" xfId="3" applyFont="1" applyFill="1" applyAlignment="1">
      <alignment horizontal="justify"/>
    </xf>
    <xf numFmtId="0" fontId="8" fillId="3" borderId="0" xfId="3" applyFont="1" applyFill="1" applyAlignment="1">
      <alignment horizontal="justify" vertical="center" wrapText="1"/>
    </xf>
    <xf numFmtId="0" fontId="35" fillId="3" borderId="0" xfId="3" applyFont="1" applyFill="1" applyAlignment="1">
      <alignment horizontal="justify" vertical="top" wrapText="1"/>
    </xf>
    <xf numFmtId="0" fontId="36" fillId="3" borderId="0" xfId="3" applyFont="1" applyFill="1" applyAlignment="1">
      <alignment horizontal="justify" vertical="top" wrapText="1"/>
    </xf>
    <xf numFmtId="0" fontId="31" fillId="3" borderId="1" xfId="3" applyFont="1" applyFill="1" applyBorder="1" applyAlignment="1">
      <alignment horizontal="justify" vertical="center" wrapText="1"/>
    </xf>
    <xf numFmtId="0" fontId="8" fillId="3" borderId="0" xfId="0" applyFont="1" applyFill="1" applyAlignment="1">
      <alignment horizontal="justify" wrapText="1"/>
    </xf>
    <xf numFmtId="0" fontId="8" fillId="3" borderId="0" xfId="0" applyFont="1" applyFill="1" applyAlignment="1">
      <alignment horizontal="justify"/>
    </xf>
    <xf numFmtId="0" fontId="8" fillId="2" borderId="0" xfId="0" applyFont="1" applyFill="1" applyAlignment="1">
      <alignment horizontal="justify"/>
    </xf>
    <xf numFmtId="0" fontId="8" fillId="0" borderId="0" xfId="0" applyFont="1" applyAlignment="1">
      <alignment horizontal="justify" wrapText="1"/>
    </xf>
    <xf numFmtId="0" fontId="8" fillId="0" borderId="0" xfId="0" applyFont="1"/>
    <xf numFmtId="0" fontId="8" fillId="4" borderId="0" xfId="0" applyFont="1" applyFill="1" applyAlignment="1">
      <alignment horizontal="left" vertical="center" wrapText="1"/>
    </xf>
    <xf numFmtId="0" fontId="31" fillId="3" borderId="0" xfId="0" applyFont="1" applyFill="1" applyAlignment="1">
      <alignment horizontal="left" wrapText="1"/>
    </xf>
    <xf numFmtId="0" fontId="31" fillId="4" borderId="0" xfId="0" applyFont="1" applyFill="1" applyAlignment="1">
      <alignment horizontal="left" vertical="top" wrapText="1"/>
    </xf>
    <xf numFmtId="0" fontId="31" fillId="0" borderId="0" xfId="0" applyFont="1" applyAlignment="1">
      <alignment horizontal="left" vertical="top" wrapText="1"/>
    </xf>
    <xf numFmtId="0" fontId="31" fillId="2" borderId="0" xfId="0" applyFont="1" applyFill="1" applyAlignment="1">
      <alignment horizontal="left" vertical="top" wrapText="1"/>
    </xf>
    <xf numFmtId="0" fontId="8" fillId="3" borderId="0" xfId="0" applyFont="1" applyFill="1" applyAlignment="1">
      <alignment horizontal="justify" vertical="top"/>
    </xf>
    <xf numFmtId="0" fontId="8" fillId="2" borderId="0" xfId="0" applyFont="1" applyFill="1" applyAlignment="1">
      <alignment horizontal="justify" vertical="top"/>
    </xf>
    <xf numFmtId="0" fontId="8" fillId="2" borderId="0" xfId="0" applyFont="1" applyFill="1" applyAlignment="1">
      <alignment horizontal="left" vertical="top" wrapText="1"/>
    </xf>
    <xf numFmtId="0" fontId="31" fillId="0" borderId="0" xfId="14" applyFont="1" applyAlignment="1">
      <alignment horizontal="center"/>
    </xf>
    <xf numFmtId="0" fontId="58" fillId="0" borderId="0" xfId="14" applyFont="1" applyAlignment="1">
      <alignment horizontal="left"/>
    </xf>
    <xf numFmtId="0" fontId="32" fillId="15" borderId="0" xfId="14" applyFont="1" applyFill="1" applyAlignment="1">
      <alignment horizontal="left"/>
    </xf>
    <xf numFmtId="0" fontId="31" fillId="0" borderId="0" xfId="14" applyFont="1" applyAlignment="1">
      <alignment horizontal="left"/>
    </xf>
    <xf numFmtId="0" fontId="8" fillId="0" borderId="0" xfId="14" applyFont="1" applyAlignment="1">
      <alignment horizontal="left"/>
    </xf>
    <xf numFmtId="0" fontId="50" fillId="0" borderId="0" xfId="14" applyFont="1" applyAlignment="1">
      <alignment horizontal="left"/>
    </xf>
    <xf numFmtId="0" fontId="30" fillId="15" borderId="0" xfId="14" applyFont="1" applyFill="1" applyAlignment="1">
      <alignment horizontal="left"/>
    </xf>
    <xf numFmtId="0" fontId="8" fillId="0" borderId="0" xfId="14" applyFont="1" applyAlignment="1">
      <alignment horizontal="center" vertical="center" wrapText="1"/>
    </xf>
    <xf numFmtId="0" fontId="8" fillId="0" borderId="0" xfId="14" applyFont="1" applyAlignment="1">
      <alignment horizont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wrapText="1"/>
    </xf>
    <xf numFmtId="0" fontId="8" fillId="2" borderId="0" xfId="0" applyFont="1" applyFill="1" applyAlignment="1">
      <alignment horizontal="left" vertical="center" wrapText="1"/>
    </xf>
    <xf numFmtId="0" fontId="8" fillId="5" borderId="0" xfId="0" applyFont="1" applyFill="1" applyAlignment="1">
      <alignment horizontal="left" vertical="top" wrapText="1"/>
    </xf>
    <xf numFmtId="0" fontId="31" fillId="0" borderId="0" xfId="0" applyFont="1" applyAlignment="1">
      <alignment vertical="top" wrapText="1"/>
    </xf>
    <xf numFmtId="0" fontId="39" fillId="5" borderId="0" xfId="0" applyFont="1" applyFill="1" applyAlignment="1">
      <alignment horizontal="left" vertical="top"/>
    </xf>
    <xf numFmtId="0" fontId="8" fillId="5" borderId="0" xfId="0" applyFont="1" applyFill="1" applyAlignment="1">
      <alignment horizontal="left" vertical="top"/>
    </xf>
    <xf numFmtId="0" fontId="30" fillId="15" borderId="0" xfId="0" applyFont="1" applyFill="1" applyAlignment="1">
      <alignment vertical="center" wrapText="1"/>
    </xf>
    <xf numFmtId="0" fontId="8" fillId="0" borderId="6" xfId="0" applyFont="1" applyBorder="1" applyAlignment="1">
      <alignment horizontal="left" vertical="center" wrapText="1"/>
    </xf>
    <xf numFmtId="0" fontId="25" fillId="0" borderId="0" xfId="0" applyFont="1" applyAlignment="1">
      <alignment horizontal="left" vertical="top"/>
    </xf>
    <xf numFmtId="0" fontId="0" fillId="0" borderId="0" xfId="0" applyAlignment="1">
      <alignment horizontal="left" vertical="top"/>
    </xf>
    <xf numFmtId="0" fontId="30" fillId="15" borderId="0" xfId="0" applyFont="1" applyFill="1" applyAlignment="1">
      <alignment horizontal="center" wrapText="1"/>
    </xf>
    <xf numFmtId="0" fontId="31" fillId="0" borderId="0" xfId="14" applyFont="1" applyAlignment="1">
      <alignment horizontal="center" vertical="top" wrapText="1"/>
    </xf>
    <xf numFmtId="1" fontId="30" fillId="15" borderId="0" xfId="15" quotePrefix="1" applyNumberFormat="1" applyFont="1" applyFill="1" applyBorder="1" applyAlignment="1">
      <alignment horizontal="left" vertical="center"/>
    </xf>
    <xf numFmtId="1" fontId="30" fillId="15" borderId="0" xfId="15" applyNumberFormat="1" applyFont="1" applyFill="1" applyBorder="1" applyAlignment="1">
      <alignment horizontal="left" vertical="center"/>
    </xf>
    <xf numFmtId="1" fontId="30" fillId="15" borderId="0" xfId="15" applyNumberFormat="1" applyFont="1" applyFill="1" applyBorder="1" applyAlignment="1">
      <alignment horizontal="center" vertical="center"/>
    </xf>
    <xf numFmtId="0" fontId="50" fillId="0" borderId="0" xfId="14" applyFont="1" applyAlignment="1">
      <alignment horizontal="center"/>
    </xf>
    <xf numFmtId="0" fontId="31" fillId="0" borderId="0" xfId="14" applyFont="1" applyAlignment="1">
      <alignment horizontal="center" vertical="center"/>
    </xf>
    <xf numFmtId="0" fontId="7" fillId="0" borderId="0" xfId="14" applyFont="1" applyAlignment="1">
      <alignment horizontal="left" vertical="top" wrapText="1"/>
    </xf>
    <xf numFmtId="0" fontId="25" fillId="5" borderId="0" xfId="0" applyFont="1" applyFill="1" applyAlignment="1">
      <alignment horizontal="left" vertical="top" wrapText="1"/>
    </xf>
    <xf numFmtId="0" fontId="0" fillId="0" borderId="0" xfId="0" applyAlignment="1">
      <alignment horizontal="center"/>
    </xf>
    <xf numFmtId="0" fontId="0" fillId="0" borderId="0" xfId="0" applyAlignment="1">
      <alignment horizontal="left"/>
    </xf>
    <xf numFmtId="0" fontId="15" fillId="0" borderId="0" xfId="18" applyFont="1" applyAlignment="1">
      <alignment horizontal="left" vertical="top"/>
    </xf>
    <xf numFmtId="0" fontId="8" fillId="5" borderId="0" xfId="18" applyFont="1" applyFill="1" applyAlignment="1">
      <alignment horizontal="left" vertical="top" wrapText="1"/>
    </xf>
    <xf numFmtId="0" fontId="8" fillId="0" borderId="0" xfId="18" applyFont="1" applyAlignment="1">
      <alignment horizontal="left" vertical="top" wrapText="1"/>
    </xf>
    <xf numFmtId="0" fontId="7" fillId="5" borderId="0" xfId="18" applyFont="1" applyFill="1" applyAlignment="1">
      <alignment horizontal="left" vertical="center"/>
    </xf>
    <xf numFmtId="0" fontId="32" fillId="15" borderId="0" xfId="18" applyFont="1" applyFill="1" applyAlignment="1">
      <alignment horizontal="center" vertical="center" wrapText="1"/>
    </xf>
    <xf numFmtId="0" fontId="32" fillId="15" borderId="6" xfId="18" applyFont="1" applyFill="1" applyBorder="1" applyAlignment="1">
      <alignment horizontal="center" vertical="center" wrapText="1"/>
    </xf>
    <xf numFmtId="0" fontId="30" fillId="15" borderId="0" xfId="18" applyFont="1" applyFill="1" applyAlignment="1">
      <alignment horizontal="center" vertical="center" wrapText="1"/>
    </xf>
    <xf numFmtId="0" fontId="30" fillId="15" borderId="6" xfId="18" applyFont="1" applyFill="1" applyBorder="1" applyAlignment="1">
      <alignment horizontal="center" vertical="center" wrapText="1"/>
    </xf>
    <xf numFmtId="0" fontId="30" fillId="15" borderId="0" xfId="18" applyFont="1" applyFill="1" applyAlignment="1">
      <alignment horizontal="center" vertical="center" textRotation="90"/>
    </xf>
    <xf numFmtId="0" fontId="30" fillId="15" borderId="6" xfId="18" applyFont="1" applyFill="1" applyBorder="1" applyAlignment="1">
      <alignment horizontal="center" vertical="center" textRotation="90"/>
    </xf>
    <xf numFmtId="0" fontId="8" fillId="0" borderId="0" xfId="18" applyFont="1" applyAlignment="1">
      <alignment horizontal="left" vertical="top"/>
    </xf>
    <xf numFmtId="0" fontId="67" fillId="5" borderId="0" xfId="18" applyFont="1" applyFill="1" applyAlignment="1">
      <alignment horizontal="left" vertical="top"/>
    </xf>
    <xf numFmtId="0" fontId="67" fillId="5" borderId="0" xfId="18" applyFont="1" applyFill="1" applyAlignment="1">
      <alignment horizontal="left" vertical="top" wrapText="1"/>
    </xf>
    <xf numFmtId="0" fontId="8" fillId="0" borderId="0" xfId="18" applyFont="1" applyAlignment="1">
      <alignment horizontal="left" vertical="center"/>
    </xf>
    <xf numFmtId="0" fontId="50" fillId="5" borderId="0" xfId="0" applyFont="1" applyFill="1" applyAlignment="1">
      <alignment horizontal="left" wrapText="1"/>
    </xf>
    <xf numFmtId="0" fontId="50" fillId="0" borderId="0" xfId="0" applyFont="1" applyAlignment="1">
      <alignment horizontal="left" vertical="top" wrapText="1"/>
    </xf>
    <xf numFmtId="0" fontId="8" fillId="0" borderId="6" xfId="0" applyFont="1" applyBorder="1" applyAlignment="1">
      <alignment horizontal="left" vertical="top" wrapText="1"/>
    </xf>
    <xf numFmtId="0" fontId="50" fillId="0" borderId="0" xfId="0" applyFont="1" applyAlignment="1">
      <alignment horizontal="left" wrapText="1"/>
    </xf>
    <xf numFmtId="0" fontId="50" fillId="5" borderId="0" xfId="0" applyFont="1" applyFill="1" applyAlignment="1">
      <alignment horizontal="left" vertical="center" wrapText="1"/>
    </xf>
    <xf numFmtId="0" fontId="50" fillId="5" borderId="0" xfId="0" applyFont="1" applyFill="1" applyAlignment="1">
      <alignment horizontal="left" vertical="top" wrapText="1"/>
    </xf>
    <xf numFmtId="0" fontId="50" fillId="0" borderId="0" xfId="0" applyFont="1" applyAlignment="1">
      <alignment horizontal="left"/>
    </xf>
    <xf numFmtId="0" fontId="60" fillId="15" borderId="29" xfId="0" applyFont="1" applyFill="1" applyBorder="1" applyAlignment="1">
      <alignment horizontal="center" vertical="center" wrapText="1"/>
    </xf>
    <xf numFmtId="0" fontId="60" fillId="15" borderId="25" xfId="0" applyFont="1" applyFill="1" applyBorder="1" applyAlignment="1">
      <alignment horizontal="center" vertical="center" wrapText="1"/>
    </xf>
    <xf numFmtId="0" fontId="60" fillId="15" borderId="27" xfId="0" applyFont="1" applyFill="1" applyBorder="1" applyAlignment="1">
      <alignment horizontal="center" vertical="center" wrapText="1"/>
    </xf>
    <xf numFmtId="0" fontId="30" fillId="15" borderId="10" xfId="0" applyFont="1" applyFill="1" applyBorder="1" applyAlignment="1">
      <alignment horizontal="center" vertical="center" wrapText="1"/>
    </xf>
    <xf numFmtId="0" fontId="30" fillId="15" borderId="30" xfId="0" applyFont="1" applyFill="1" applyBorder="1" applyAlignment="1">
      <alignment horizontal="center" vertical="center" wrapText="1"/>
    </xf>
    <xf numFmtId="0" fontId="3" fillId="3" borderId="0" xfId="0" applyFont="1" applyFill="1" applyAlignment="1">
      <alignment horizontal="justify" wrapText="1"/>
    </xf>
    <xf numFmtId="0" fontId="3" fillId="2" borderId="0" xfId="0" applyFont="1" applyFill="1" applyAlignment="1">
      <alignment horizontal="justify"/>
    </xf>
    <xf numFmtId="0" fontId="30" fillId="15" borderId="7" xfId="0" applyFont="1" applyFill="1" applyBorder="1" applyAlignment="1">
      <alignment horizontal="center" vertical="center" wrapText="1"/>
    </xf>
    <xf numFmtId="0" fontId="8" fillId="4" borderId="12" xfId="0" applyFont="1" applyFill="1" applyBorder="1" applyAlignment="1">
      <alignment horizontal="left" vertical="center" wrapText="1"/>
    </xf>
    <xf numFmtId="0" fontId="31" fillId="3" borderId="12" xfId="0" applyFont="1" applyFill="1" applyBorder="1" applyAlignment="1">
      <alignment horizontal="left" wrapText="1"/>
    </xf>
    <xf numFmtId="0" fontId="31" fillId="10" borderId="12" xfId="0" applyFont="1" applyFill="1" applyBorder="1" applyAlignment="1">
      <alignment horizontal="left" vertical="top" wrapText="1"/>
    </xf>
    <xf numFmtId="0" fontId="31" fillId="10" borderId="0" xfId="0" applyFont="1" applyFill="1" applyAlignment="1">
      <alignment horizontal="left" vertical="top" wrapText="1"/>
    </xf>
    <xf numFmtId="0" fontId="8" fillId="2" borderId="12" xfId="0" applyFont="1" applyFill="1" applyBorder="1" applyAlignment="1">
      <alignment horizontal="left" vertical="top" wrapText="1"/>
    </xf>
    <xf numFmtId="0" fontId="31" fillId="2" borderId="15" xfId="0" applyFont="1" applyFill="1" applyBorder="1" applyAlignment="1">
      <alignment horizontal="left" vertical="top" wrapText="1"/>
    </xf>
    <xf numFmtId="0" fontId="31" fillId="2" borderId="6" xfId="0" applyFont="1" applyFill="1" applyBorder="1" applyAlignment="1">
      <alignment horizontal="left" vertical="top" wrapText="1"/>
    </xf>
    <xf numFmtId="0" fontId="31" fillId="2" borderId="12" xfId="0" applyFont="1" applyFill="1" applyBorder="1" applyAlignment="1">
      <alignment horizontal="left" vertical="top" wrapText="1"/>
    </xf>
    <xf numFmtId="0" fontId="8" fillId="3" borderId="12" xfId="0" applyFont="1" applyFill="1" applyBorder="1" applyAlignment="1">
      <alignment horizontal="left" vertical="top" wrapText="1"/>
    </xf>
    <xf numFmtId="0" fontId="31" fillId="9" borderId="0" xfId="0" applyFont="1" applyFill="1" applyAlignment="1">
      <alignment horizontal="left" vertical="top" wrapText="1"/>
    </xf>
    <xf numFmtId="0" fontId="4" fillId="5" borderId="0" xfId="0" applyFont="1" applyFill="1" applyAlignment="1">
      <alignment horizontal="left" vertical="top"/>
    </xf>
    <xf numFmtId="0" fontId="4" fillId="2" borderId="0" xfId="0" applyFont="1" applyFill="1" applyAlignment="1">
      <alignment horizontal="left" vertical="top"/>
    </xf>
    <xf numFmtId="0" fontId="4" fillId="2" borderId="0" xfId="0" applyFont="1" applyFill="1" applyAlignment="1">
      <alignment horizontal="justify" vertical="top"/>
    </xf>
    <xf numFmtId="0" fontId="8" fillId="14" borderId="0" xfId="0" applyFont="1" applyFill="1" applyAlignment="1">
      <alignment horizontal="left" vertical="top" wrapText="1"/>
    </xf>
    <xf numFmtId="0" fontId="69" fillId="3" borderId="0" xfId="0" applyFont="1" applyFill="1" applyAlignment="1">
      <alignment horizontal="justify" vertical="top"/>
    </xf>
    <xf numFmtId="0" fontId="64" fillId="0" borderId="0" xfId="0" applyFont="1" applyAlignment="1">
      <alignment vertical="top"/>
    </xf>
  </cellXfs>
  <cellStyles count="19">
    <cellStyle name="Comma" xfId="1" builtinId="3"/>
    <cellStyle name="Comma 2" xfId="7" xr:uid="{00000000-0005-0000-0000-000001000000}"/>
    <cellStyle name="Comma 3" xfId="11" xr:uid="{00000000-0005-0000-0000-000002000000}"/>
    <cellStyle name="Comma 4" xfId="15" xr:uid="{152E664C-7D77-4306-BB59-7AA4C15BCC71}"/>
    <cellStyle name="Comma 6" xfId="17" xr:uid="{F507D7DE-8FA8-4DE4-9612-01E0234F87C4}"/>
    <cellStyle name="Currency" xfId="8" builtinId="4"/>
    <cellStyle name="Currency 2" xfId="5" xr:uid="{00000000-0005-0000-0000-000004000000}"/>
    <cellStyle name="Currency 3" xfId="12" xr:uid="{00000000-0005-0000-0000-000005000000}"/>
    <cellStyle name="Hyperlink" xfId="13" builtinId="8"/>
    <cellStyle name="Normal" xfId="0" builtinId="0"/>
    <cellStyle name="Normal 2" xfId="3" xr:uid="{00000000-0005-0000-0000-000007000000}"/>
    <cellStyle name="Normal 3" xfId="4" xr:uid="{00000000-0005-0000-0000-000008000000}"/>
    <cellStyle name="Normal 3 2" xfId="16" xr:uid="{C1BCC93F-D188-4B20-A392-EBA0BB65E265}"/>
    <cellStyle name="Normal 4" xfId="9" xr:uid="{00000000-0005-0000-0000-000009000000}"/>
    <cellStyle name="Normal 5" xfId="14" xr:uid="{8F24EE26-574D-4B6D-9047-B0B5319B1E55}"/>
    <cellStyle name="Normal 6" xfId="18" xr:uid="{1F06A077-2BBC-4BD7-9199-497D4E5012B0}"/>
    <cellStyle name="Percent" xfId="2" builtinId="5"/>
    <cellStyle name="Percent 2" xfId="6" xr:uid="{00000000-0005-0000-0000-00000B000000}"/>
    <cellStyle name="Percent 3" xfId="10" xr:uid="{00000000-0005-0000-0000-00000C000000}"/>
  </cellStyles>
  <dxfs count="0"/>
  <tableStyles count="1" defaultTableStyle="TableStyleMedium9" defaultPivotStyle="PivotStyleLight16">
    <tableStyle name="Invisible" pivot="0" table="0" count="0" xr9:uid="{013C8BFC-92E9-48F0-8B0F-F5AB08028E1E}"/>
  </tableStyles>
  <colors>
    <mruColors>
      <color rgb="FF62BB46"/>
      <color rgb="FFC0504D"/>
      <color rgb="FF100249"/>
      <color rgb="FFFF8080"/>
      <color rgb="FFF60000"/>
      <color rgb="FFC00000"/>
      <color rgb="FF9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2</xdr:col>
      <xdr:colOff>0</xdr:colOff>
      <xdr:row>56</xdr:row>
      <xdr:rowOff>19051</xdr:rowOff>
    </xdr:to>
    <xdr:pic>
      <xdr:nvPicPr>
        <xdr:cNvPr id="4" name="Picture 3" descr="Background pattern&#10;&#10;Description automatically generated">
          <a:extLst>
            <a:ext uri="{FF2B5EF4-FFF2-40B4-BE49-F238E27FC236}">
              <a16:creationId xmlns:a16="http://schemas.microsoft.com/office/drawing/2014/main" id="{E6C18F82-B2DB-4186-B28A-0BE3F68D5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9525"/>
          <a:ext cx="7896575" cy="11010901"/>
        </a:xfrm>
        <a:prstGeom prst="rect">
          <a:avLst/>
        </a:prstGeom>
        <a:extLst>
          <a:ext uri="{FAA26D3D-D897-4be2-8F04-BA451C77F1D7}">
            <ma14:placeholderFlag xmlns:wpc="http://schemas.microsoft.com/office/word/2010/wordprocessingCanvas" xmlns:cx="http://schemas.microsoft.com/office/drawing/2014/chartex" xmlns:cx1="http://schemas.microsoft.com/office/drawing/2015/9/8/chartex"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mc="http://schemas.openxmlformats.org/markup-compatibility/2006" xmlns:aink="http://schemas.microsoft.com/office/drawing/2016/ink" xmlns:am3d="http://schemas.microsoft.com/office/drawing/2017/model3d" xmlns:oel="http://schemas.microsoft.com/office/2019/extlst"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cex="http://schemas.microsoft.com/office/word/2018/wordml/cex" xmlns:w16cid="http://schemas.microsoft.com/office/word/2016/wordml/cid" xmlns:w16="http://schemas.microsoft.com/office/word/2018/wordml" xmlns:w16sdtdh="http://schemas.microsoft.com/office/word/2020/wordml/sdtdatahash"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a14="http://schemas.microsoft.com/office/drawing/2010/main" xmlns:lc="http://schemas.openxmlformats.org/drawingml/2006/lockedCanvas"/>
          </a:ext>
        </a:extLst>
      </xdr:spPr>
    </xdr:pic>
    <xdr:clientData/>
  </xdr:twoCellAnchor>
  <xdr:twoCellAnchor>
    <xdr:from>
      <xdr:col>1</xdr:col>
      <xdr:colOff>1473</xdr:colOff>
      <xdr:row>8</xdr:row>
      <xdr:rowOff>121331</xdr:rowOff>
    </xdr:from>
    <xdr:to>
      <xdr:col>1</xdr:col>
      <xdr:colOff>6096000</xdr:colOff>
      <xdr:row>52</xdr:row>
      <xdr:rowOff>57149</xdr:rowOff>
    </xdr:to>
    <xdr:sp macro="" textlink="">
      <xdr:nvSpPr>
        <xdr:cNvPr id="5" name="TextBox 4">
          <a:extLst>
            <a:ext uri="{FF2B5EF4-FFF2-40B4-BE49-F238E27FC236}">
              <a16:creationId xmlns:a16="http://schemas.microsoft.com/office/drawing/2014/main" id="{D0E0D318-5282-4F8E-882D-BEAD832E8B1E}"/>
            </a:ext>
          </a:extLst>
        </xdr:cNvPr>
        <xdr:cNvSpPr txBox="1"/>
      </xdr:nvSpPr>
      <xdr:spPr>
        <a:xfrm>
          <a:off x="268173" y="1664381"/>
          <a:ext cx="6094527" cy="8422593"/>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400">
              <a:solidFill>
                <a:schemeClr val="bg1"/>
              </a:solidFill>
              <a:effectLst/>
              <a:latin typeface="Arial" panose="020B0604020202020204" pitchFamily="34" charset="0"/>
              <a:ea typeface="+mn-ea"/>
              <a:cs typeface="Arial" panose="020B0604020202020204" pitchFamily="34" charset="0"/>
            </a:rPr>
            <a:t>Local Government Model</a:t>
          </a:r>
        </a:p>
        <a:p>
          <a:r>
            <a:rPr lang="en-GB" sz="2400">
              <a:solidFill>
                <a:schemeClr val="bg1"/>
              </a:solidFill>
              <a:effectLst/>
              <a:latin typeface="Arial" panose="020B0604020202020204" pitchFamily="34" charset="0"/>
              <a:ea typeface="+mn-ea"/>
              <a:cs typeface="Arial" panose="020B0604020202020204" pitchFamily="34" charset="0"/>
            </a:rPr>
            <a:t>Budget Report</a:t>
          </a:r>
        </a:p>
        <a:p>
          <a:endParaRPr lang="en-AU" sz="1200" cap="all">
            <a:solidFill>
              <a:schemeClr val="bg1"/>
            </a:solidFill>
            <a:effectLst/>
            <a:latin typeface="Arial" panose="020B0604020202020204" pitchFamily="34" charset="0"/>
            <a:ea typeface="+mn-ea"/>
            <a:cs typeface="Arial" panose="020B0604020202020204" pitchFamily="34" charset="0"/>
          </a:endParaRPr>
        </a:p>
        <a:p>
          <a:endParaRPr lang="en-AU" sz="1200" cap="all">
            <a:solidFill>
              <a:schemeClr val="bg1"/>
            </a:solidFill>
            <a:effectLst/>
            <a:latin typeface="Arial" panose="020B0604020202020204" pitchFamily="34" charset="0"/>
            <a:ea typeface="+mn-ea"/>
            <a:cs typeface="Arial" panose="020B0604020202020204" pitchFamily="34" charset="0"/>
          </a:endParaRPr>
        </a:p>
        <a:p>
          <a:r>
            <a:rPr lang="en-AU" sz="1600" cap="all">
              <a:solidFill>
                <a:schemeClr val="bg1"/>
              </a:solidFill>
              <a:effectLst/>
              <a:latin typeface="Arial" panose="020B0604020202020204" pitchFamily="34" charset="0"/>
              <a:ea typeface="+mn-ea"/>
              <a:cs typeface="Arial" panose="020B0604020202020204" pitchFamily="34" charset="0"/>
            </a:rPr>
            <a:t>2026-27</a:t>
          </a: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r>
            <a:rPr lang="en-AU" sz="1600" cap="all">
              <a:solidFill>
                <a:schemeClr val="bg1"/>
              </a:solidFill>
              <a:effectLst/>
              <a:latin typeface="Arial" panose="020B0604020202020204" pitchFamily="34" charset="0"/>
              <a:ea typeface="+mn-ea"/>
              <a:cs typeface="Arial" panose="020B0604020202020204" pitchFamily="34" charset="0"/>
            </a:rPr>
            <a:t>Local government victoria</a:t>
          </a: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600" cap="all">
            <a:solidFill>
              <a:schemeClr val="bg1"/>
            </a:solidFill>
            <a:effectLst/>
            <a:latin typeface="Arial" panose="020B0604020202020204" pitchFamily="34" charset="0"/>
            <a:ea typeface="+mn-ea"/>
            <a:cs typeface="Arial" panose="020B0604020202020204" pitchFamily="34" charset="0"/>
          </a:endParaRPr>
        </a:p>
        <a:p>
          <a:endParaRPr lang="en-AU"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162525</xdr:colOff>
      <xdr:row>6</xdr:row>
      <xdr:rowOff>819150</xdr:rowOff>
    </xdr:from>
    <xdr:to>
      <xdr:col>3</xdr:col>
      <xdr:colOff>4686300</xdr:colOff>
      <xdr:row>7</xdr:row>
      <xdr:rowOff>3740150</xdr:rowOff>
    </xdr:to>
    <xdr:pic>
      <xdr:nvPicPr>
        <xdr:cNvPr id="4" name="Picture 3" descr="Graphical user interface&#10;&#10;Description automatically generated">
          <a:extLst>
            <a:ext uri="{FF2B5EF4-FFF2-40B4-BE49-F238E27FC236}">
              <a16:creationId xmlns:a16="http://schemas.microsoft.com/office/drawing/2014/main" id="{E6AFF2F0-C0BF-47B2-B98E-16B8432AC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925" y="2390775"/>
          <a:ext cx="5714400" cy="3924300"/>
        </a:xfrm>
        <a:prstGeom prst="rect">
          <a:avLst/>
        </a:prstGeom>
      </xdr:spPr>
    </xdr:pic>
    <xdr:clientData/>
  </xdr:twoCellAnchor>
  <xdr:twoCellAnchor editAs="oneCell">
    <xdr:from>
      <xdr:col>5</xdr:col>
      <xdr:colOff>317467</xdr:colOff>
      <xdr:row>7</xdr:row>
      <xdr:rowOff>89831</xdr:rowOff>
    </xdr:from>
    <xdr:to>
      <xdr:col>9</xdr:col>
      <xdr:colOff>298043</xdr:colOff>
      <xdr:row>7</xdr:row>
      <xdr:rowOff>3666580</xdr:rowOff>
    </xdr:to>
    <xdr:pic>
      <xdr:nvPicPr>
        <xdr:cNvPr id="7" name="Picture 6">
          <a:extLst>
            <a:ext uri="{FF2B5EF4-FFF2-40B4-BE49-F238E27FC236}">
              <a16:creationId xmlns:a16="http://schemas.microsoft.com/office/drawing/2014/main" id="{272D6436-2153-4C3C-AF22-1F8AB116D18A}"/>
            </a:ext>
          </a:extLst>
        </xdr:cNvPr>
        <xdr:cNvPicPr>
          <a:picLocks noChangeAspect="1"/>
        </xdr:cNvPicPr>
      </xdr:nvPicPr>
      <xdr:blipFill>
        <a:blip xmlns:r="http://schemas.openxmlformats.org/officeDocument/2006/relationships" r:embed="rId2"/>
        <a:stretch>
          <a:fillRect/>
        </a:stretch>
      </xdr:blipFill>
      <xdr:spPr>
        <a:xfrm>
          <a:off x="6546817" y="2666344"/>
          <a:ext cx="5592389" cy="3579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206375</xdr:colOff>
      <xdr:row>2</xdr:row>
      <xdr:rowOff>790574</xdr:rowOff>
    </xdr:from>
    <xdr:to>
      <xdr:col>6</xdr:col>
      <xdr:colOff>761999</xdr:colOff>
      <xdr:row>3</xdr:row>
      <xdr:rowOff>2495254</xdr:rowOff>
    </xdr:to>
    <xdr:pic>
      <xdr:nvPicPr>
        <xdr:cNvPr id="2" name="Picture 223">
          <a:extLst>
            <a:ext uri="{FF2B5EF4-FFF2-40B4-BE49-F238E27FC236}">
              <a16:creationId xmlns:a16="http://schemas.microsoft.com/office/drawing/2014/main" id="{464B6766-0AA9-4F79-9384-1FEA6D5ECE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63550" y="1152524"/>
          <a:ext cx="5937249" cy="287625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525780</xdr:colOff>
      <xdr:row>224</xdr:row>
      <xdr:rowOff>114300</xdr:rowOff>
    </xdr:from>
    <xdr:to>
      <xdr:col>3</xdr:col>
      <xdr:colOff>1219200</xdr:colOff>
      <xdr:row>226</xdr:row>
      <xdr:rowOff>99060</xdr:rowOff>
    </xdr:to>
    <xdr:sp macro="" textlink="">
      <xdr:nvSpPr>
        <xdr:cNvPr id="35844" name="Text Box 19">
          <a:extLst>
            <a:ext uri="{FF2B5EF4-FFF2-40B4-BE49-F238E27FC236}">
              <a16:creationId xmlns:a16="http://schemas.microsoft.com/office/drawing/2014/main" id="{00000000-0008-0000-0700-0000048C0000}"/>
            </a:ext>
          </a:extLst>
        </xdr:cNvPr>
        <xdr:cNvSpPr txBox="1">
          <a:spLocks noChangeArrowheads="1"/>
        </xdr:cNvSpPr>
      </xdr:nvSpPr>
      <xdr:spPr bwMode="auto">
        <a:xfrm>
          <a:off x="868680" y="40370760"/>
          <a:ext cx="693420" cy="320040"/>
        </a:xfrm>
        <a:prstGeom prst="rect">
          <a:avLst/>
        </a:prstGeom>
        <a:solidFill>
          <a:srgbClr val="92D050"/>
        </a:solidFill>
        <a:ln w="6350">
          <a:solidFill>
            <a:srgbClr val="000000"/>
          </a:solidFill>
          <a:miter lim="800000"/>
          <a:headEnd/>
          <a:tailEnd/>
        </a:ln>
      </xdr:spPr>
      <xdr:txBody>
        <a:bodyPr vertOverflow="clip" wrap="square" lIns="91440" tIns="45720" rIns="91440" bIns="45720" anchor="t" upright="1"/>
        <a:lstStyle/>
        <a:p>
          <a:pPr algn="l" rtl="0">
            <a:defRPr sz="1000"/>
          </a:pPr>
          <a:r>
            <a:rPr lang="en-AU" sz="1100" b="1" i="0" u="none" strike="noStrike" baseline="0">
              <a:solidFill>
                <a:srgbClr val="000000"/>
              </a:solidFill>
              <a:latin typeface="Book Antiqua"/>
            </a:rPr>
            <a:t>G15</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apital%20Upload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Budget 1"/>
      <sheetName val="CRITERIA1"/>
      <sheetName val="Sheet1"/>
      <sheetName val="Cash Flow"/>
      <sheetName val="SUMMARY"/>
      <sheetName val="AAS27 04-05"/>
      <sheetName val="Capital"/>
      <sheetName val="landsales"/>
      <sheetName val="Rates"/>
      <sheetName val="Interest"/>
      <sheetName val="User charges"/>
      <sheetName val="Graph"/>
    </sheetNames>
    <sheetDataSet>
      <sheetData sheetId="0" refreshError="1"/>
      <sheetData sheetId="1" refreshError="1"/>
      <sheetData sheetId="2">
        <row r="2">
          <cell r="B2" t="str">
            <v>MONASH CITY COUNCIL</v>
          </cell>
        </row>
        <row r="13">
          <cell r="B13" t="str">
            <v>00/01 MANAGEM'T</v>
          </cell>
        </row>
        <row r="14">
          <cell r="B14" t="str">
            <v>CAPITAL BUDGET</v>
          </cell>
        </row>
        <row r="16">
          <cell r="B16" t="str">
            <v>AUD</v>
          </cell>
        </row>
        <row r="39">
          <cell r="B39" t="str">
            <v>Applications FINPROD</v>
          </cell>
        </row>
      </sheetData>
      <sheetData sheetId="3" refreshError="1"/>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localgovernment.vic.gov.au/strengthening-councils/performance-reporting" TargetMode="External"/><Relationship Id="rId2" Type="http://schemas.openxmlformats.org/officeDocument/2006/relationships/hyperlink" Target="https://www.localgovernment.vic.gov.au/strengthening-councils/performance-reporting" TargetMode="External"/><Relationship Id="rId1" Type="http://schemas.openxmlformats.org/officeDocument/2006/relationships/hyperlink" Target="https://www.localgovernment.vic.gov.au/strengthening-councils/performance-reporting" TargetMode="External"/><Relationship Id="rId6" Type="http://schemas.openxmlformats.org/officeDocument/2006/relationships/printerSettings" Target="../printerSettings/printerSettings20.bin"/><Relationship Id="rId5" Type="http://schemas.openxmlformats.org/officeDocument/2006/relationships/hyperlink" Target="https://www.localgovernment.vic.gov.au/strengthening-councils/performance-reporting" TargetMode="External"/><Relationship Id="rId4" Type="http://schemas.openxmlformats.org/officeDocument/2006/relationships/hyperlink" Target="https://www.localgovernment.vic.gov.au/strengthening-councils/performance-repor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513D9-4D5D-4DB9-8155-7720DF05C2AF}">
  <sheetPr>
    <pageSetUpPr fitToPage="1"/>
  </sheetPr>
  <dimension ref="A1:AP83"/>
  <sheetViews>
    <sheetView showGridLines="0" tabSelected="1" view="pageBreakPreview" zoomScaleNormal="100" zoomScaleSheetLayoutView="100" workbookViewId="0">
      <selection activeCell="E56" sqref="E56"/>
    </sheetView>
  </sheetViews>
  <sheetFormatPr defaultColWidth="9.140625" defaultRowHeight="12.75" x14ac:dyDescent="0.2"/>
  <cols>
    <col min="1" max="1" width="3.85546875" style="17" customWidth="1"/>
    <col min="2" max="2" width="109.42578125" style="17" customWidth="1"/>
    <col min="3" max="3" width="17.140625" style="17" hidden="1" customWidth="1"/>
    <col min="4" max="31" width="9.140625" style="17"/>
    <col min="32" max="32" width="1.28515625" style="17" customWidth="1"/>
    <col min="33" max="16384" width="9.140625" style="17"/>
  </cols>
  <sheetData>
    <row r="1" spans="1:42" ht="14.25" x14ac:dyDescent="0.2">
      <c r="A1" s="344"/>
      <c r="Y1" s="357"/>
      <c r="Z1" s="357"/>
      <c r="AA1" s="358" t="s">
        <v>0</v>
      </c>
      <c r="AB1" s="357" t="s">
        <v>1</v>
      </c>
      <c r="AC1" s="357" t="s">
        <v>2</v>
      </c>
      <c r="AD1" s="357" t="s">
        <v>3</v>
      </c>
      <c r="AE1" s="357" t="s">
        <v>4</v>
      </c>
      <c r="AF1" s="357" t="s">
        <v>5</v>
      </c>
      <c r="AG1" s="357" t="s">
        <v>6</v>
      </c>
      <c r="AH1" s="357" t="s">
        <v>7</v>
      </c>
      <c r="AI1" s="357" t="s">
        <v>8</v>
      </c>
      <c r="AJ1" s="357" t="s">
        <v>9</v>
      </c>
      <c r="AK1" s="357" t="s">
        <v>10</v>
      </c>
      <c r="AL1" s="357" t="s">
        <v>11</v>
      </c>
      <c r="AM1" s="357" t="s">
        <v>12</v>
      </c>
      <c r="AN1" s="357" t="s">
        <v>13</v>
      </c>
      <c r="AO1" s="357" t="s">
        <v>14</v>
      </c>
      <c r="AP1" s="358" t="s">
        <v>15</v>
      </c>
    </row>
    <row r="2" spans="1:42" ht="18" x14ac:dyDescent="0.25">
      <c r="A2" s="344"/>
      <c r="X2" s="343"/>
      <c r="Y2" s="361" t="s">
        <v>16</v>
      </c>
      <c r="Z2" s="362">
        <v>2026</v>
      </c>
      <c r="AA2" s="363" t="str">
        <f>VLOOKUP(Z2,X69:Y82,2,0)</f>
        <v>2026/27 to 2029/30</v>
      </c>
      <c r="AB2" s="363" t="str">
        <f>VLOOKUP($Z$2,$X$69:$AK$82,14,0)</f>
        <v>2024/25</v>
      </c>
      <c r="AC2" s="363" t="str">
        <f>VLOOKUP($Z$2,$X$69:$AJ$82,3,0)</f>
        <v>2025/26</v>
      </c>
      <c r="AD2" s="363" t="str">
        <f>VLOOKUP($Z$2,$X$69:$AJ$82,4,0)</f>
        <v>2026/27</v>
      </c>
      <c r="AE2" s="363" t="str">
        <f>VLOOKUP($Z$2,$X$69:$AJ$82,5,0)</f>
        <v>2027/28</v>
      </c>
      <c r="AF2" s="363" t="str">
        <f>VLOOKUP($Z$2,$X$69:$AJ$82,6,0)</f>
        <v>2028/29</v>
      </c>
      <c r="AG2" s="363" t="str">
        <f>VLOOKUP($Z$2,$X$69:$AJ$82,7,0)</f>
        <v>2029/30</v>
      </c>
      <c r="AH2" s="363" t="str">
        <f>VLOOKUP($Z$2,$X$69:$AJ$82,8,0)</f>
        <v>2030/31</v>
      </c>
      <c r="AI2" s="363" t="str">
        <f>VLOOKUP($Z$2,$X$69:$AJ$82,9,0)</f>
        <v>2031/32</v>
      </c>
      <c r="AJ2" s="363" t="str">
        <f>VLOOKUP($Z$2,$X$69:$AJ$82,10,0)</f>
        <v>2032/33</v>
      </c>
      <c r="AK2" s="363" t="str">
        <f>VLOOKUP($Z$2,$X$69:$AJ$82,11,0)</f>
        <v>2033/34</v>
      </c>
      <c r="AL2" s="363" t="str">
        <f>VLOOKUP($Z$2,$X$69:$AJ$82,12,0)</f>
        <v>2034/35</v>
      </c>
      <c r="AM2" s="363" t="str">
        <f>VLOOKUP($Z$2,$X$69:$AJ$82,13,0)</f>
        <v>2035/36</v>
      </c>
      <c r="AN2" s="363">
        <f>Z2+4</f>
        <v>2030</v>
      </c>
      <c r="AO2" s="363">
        <f>Z2+10</f>
        <v>2036</v>
      </c>
      <c r="AP2" s="17" t="str">
        <f>_xlfn.XLOOKUP(Z2,X69:X82,AL69:AL82,0)</f>
        <v>2026/27 to 2035/36</v>
      </c>
    </row>
    <row r="3" spans="1:42" ht="18" x14ac:dyDescent="0.25">
      <c r="A3" s="728" t="s">
        <v>17</v>
      </c>
      <c r="X3" s="342"/>
      <c r="Y3" s="342"/>
      <c r="Z3" s="342"/>
      <c r="AA3" s="342"/>
      <c r="AB3" s="342"/>
      <c r="AC3" s="342"/>
    </row>
    <row r="4" spans="1:42" ht="14.25" customHeight="1" x14ac:dyDescent="0.2">
      <c r="A4" s="728"/>
    </row>
    <row r="5" spans="1:42" ht="14.25" customHeight="1" x14ac:dyDescent="0.2">
      <c r="A5" s="728"/>
    </row>
    <row r="6" spans="1:42" ht="14.25" customHeight="1" x14ac:dyDescent="0.2">
      <c r="A6" s="728"/>
    </row>
    <row r="7" spans="1:42" ht="14.25" customHeight="1" x14ac:dyDescent="0.2">
      <c r="A7" s="728"/>
    </row>
    <row r="8" spans="1:42" ht="14.25" customHeight="1" x14ac:dyDescent="0.2">
      <c r="A8" s="728"/>
    </row>
    <row r="9" spans="1:42" ht="14.25" customHeight="1" x14ac:dyDescent="0.2">
      <c r="A9" s="728"/>
    </row>
    <row r="10" spans="1:42" ht="14.25" customHeight="1" x14ac:dyDescent="0.2">
      <c r="A10" s="728"/>
    </row>
    <row r="11" spans="1:42" x14ac:dyDescent="0.2">
      <c r="A11" s="728"/>
    </row>
    <row r="12" spans="1:42" ht="14.25" customHeight="1" x14ac:dyDescent="0.2">
      <c r="A12" s="728"/>
    </row>
    <row r="13" spans="1:42" ht="23.25" customHeight="1" x14ac:dyDescent="0.2">
      <c r="A13" s="728"/>
    </row>
    <row r="14" spans="1:42" ht="23.25" customHeight="1" x14ac:dyDescent="0.2">
      <c r="A14" s="728"/>
    </row>
    <row r="15" spans="1:42" ht="83.25" customHeight="1" x14ac:dyDescent="0.2">
      <c r="A15" s="728"/>
      <c r="C15" s="261"/>
    </row>
    <row r="16" spans="1:42" ht="18" customHeight="1" x14ac:dyDescent="0.2">
      <c r="A16" s="728"/>
    </row>
    <row r="17" spans="1:23" ht="14.25" customHeight="1" x14ac:dyDescent="0.2">
      <c r="A17" s="728"/>
    </row>
    <row r="18" spans="1:23" ht="17.25" customHeight="1" x14ac:dyDescent="0.2">
      <c r="A18" s="728"/>
    </row>
    <row r="19" spans="1:23" x14ac:dyDescent="0.2">
      <c r="A19" s="728"/>
    </row>
    <row r="20" spans="1:23" x14ac:dyDescent="0.2">
      <c r="A20" s="728"/>
      <c r="B20" s="341"/>
    </row>
    <row r="21" spans="1:23" x14ac:dyDescent="0.2">
      <c r="A21" s="728"/>
    </row>
    <row r="22" spans="1:23" x14ac:dyDescent="0.2">
      <c r="A22" s="728"/>
    </row>
    <row r="23" spans="1:23" x14ac:dyDescent="0.2">
      <c r="A23" s="728"/>
    </row>
    <row r="24" spans="1:23" x14ac:dyDescent="0.2">
      <c r="A24" s="728"/>
    </row>
    <row r="25" spans="1:23" x14ac:dyDescent="0.2">
      <c r="A25" s="728"/>
      <c r="B25" s="729"/>
      <c r="C25" s="729"/>
      <c r="D25" s="729"/>
      <c r="E25" s="654"/>
      <c r="F25" s="654"/>
      <c r="G25" s="654"/>
      <c r="H25" s="654"/>
      <c r="I25" s="654"/>
      <c r="J25" s="654"/>
      <c r="K25" s="654"/>
      <c r="L25" s="654"/>
      <c r="M25" s="654"/>
      <c r="N25" s="654"/>
      <c r="O25" s="654"/>
      <c r="P25" s="654"/>
      <c r="Q25" s="654"/>
      <c r="R25" s="654"/>
      <c r="S25" s="654"/>
      <c r="T25" s="654"/>
      <c r="U25" s="654"/>
      <c r="V25" s="654"/>
      <c r="W25" s="654"/>
    </row>
    <row r="26" spans="1:23" x14ac:dyDescent="0.2">
      <c r="A26" s="728"/>
    </row>
    <row r="27" spans="1:23" x14ac:dyDescent="0.2">
      <c r="A27" s="728"/>
    </row>
    <row r="28" spans="1:23" x14ac:dyDescent="0.2">
      <c r="A28" s="728"/>
    </row>
    <row r="29" spans="1:23" x14ac:dyDescent="0.2">
      <c r="A29" s="728"/>
    </row>
    <row r="30" spans="1:23" x14ac:dyDescent="0.2">
      <c r="A30" s="728"/>
    </row>
    <row r="31" spans="1:23" x14ac:dyDescent="0.2">
      <c r="A31" s="728"/>
    </row>
    <row r="32" spans="1:23" x14ac:dyDescent="0.2">
      <c r="A32" s="728"/>
    </row>
    <row r="33" spans="1:1" x14ac:dyDescent="0.2">
      <c r="A33" s="728"/>
    </row>
    <row r="34" spans="1:1" x14ac:dyDescent="0.2">
      <c r="A34" s="728"/>
    </row>
    <row r="35" spans="1:1" x14ac:dyDescent="0.2">
      <c r="A35" s="728"/>
    </row>
    <row r="36" spans="1:1" x14ac:dyDescent="0.2">
      <c r="A36" s="728"/>
    </row>
    <row r="37" spans="1:1" x14ac:dyDescent="0.2">
      <c r="A37" s="728"/>
    </row>
    <row r="38" spans="1:1" x14ac:dyDescent="0.2">
      <c r="A38" s="728"/>
    </row>
    <row r="39" spans="1:1" x14ac:dyDescent="0.2">
      <c r="A39" s="728"/>
    </row>
    <row r="40" spans="1:1" x14ac:dyDescent="0.2">
      <c r="A40" s="728"/>
    </row>
    <row r="41" spans="1:1" x14ac:dyDescent="0.2">
      <c r="A41" s="728"/>
    </row>
    <row r="42" spans="1:1" x14ac:dyDescent="0.2">
      <c r="A42" s="728"/>
    </row>
    <row r="43" spans="1:1" x14ac:dyDescent="0.2">
      <c r="A43" s="728"/>
    </row>
    <row r="44" spans="1:1" x14ac:dyDescent="0.2">
      <c r="A44" s="728"/>
    </row>
    <row r="45" spans="1:1" x14ac:dyDescent="0.2">
      <c r="A45" s="728"/>
    </row>
    <row r="46" spans="1:1" x14ac:dyDescent="0.2">
      <c r="A46" s="728"/>
    </row>
    <row r="47" spans="1:1" x14ac:dyDescent="0.2">
      <c r="A47" s="728"/>
    </row>
    <row r="48" spans="1:1" x14ac:dyDescent="0.2">
      <c r="A48" s="728"/>
    </row>
    <row r="49" spans="1:25" x14ac:dyDescent="0.2">
      <c r="A49" s="728"/>
    </row>
    <row r="50" spans="1:25" x14ac:dyDescent="0.2">
      <c r="A50" s="728"/>
    </row>
    <row r="51" spans="1:25" x14ac:dyDescent="0.2">
      <c r="A51" s="728"/>
    </row>
    <row r="56" spans="1:25" ht="38.25" customHeight="1" x14ac:dyDescent="0.2"/>
    <row r="57" spans="1:25" ht="3" customHeight="1" x14ac:dyDescent="0.2"/>
    <row r="59" spans="1:25" x14ac:dyDescent="0.2">
      <c r="B59" s="339" t="s">
        <v>18</v>
      </c>
    </row>
    <row r="60" spans="1:25" ht="42" customHeight="1" x14ac:dyDescent="0.2">
      <c r="B60" s="340" t="s">
        <v>791</v>
      </c>
      <c r="Y60" s="345"/>
    </row>
    <row r="61" spans="1:25" x14ac:dyDescent="0.2">
      <c r="B61" s="339" t="s">
        <v>19</v>
      </c>
    </row>
    <row r="62" spans="1:25" x14ac:dyDescent="0.2">
      <c r="B62" s="340" t="s">
        <v>20</v>
      </c>
    </row>
    <row r="63" spans="1:25" x14ac:dyDescent="0.2">
      <c r="B63" s="339"/>
    </row>
    <row r="64" spans="1:25" x14ac:dyDescent="0.2">
      <c r="B64" s="338"/>
    </row>
    <row r="65" spans="2:38" x14ac:dyDescent="0.2">
      <c r="B65" s="338"/>
    </row>
    <row r="66" spans="2:38" x14ac:dyDescent="0.2">
      <c r="B66" s="338"/>
    </row>
    <row r="67" spans="2:38" x14ac:dyDescent="0.2">
      <c r="B67" s="337"/>
    </row>
    <row r="68" spans="2:38" x14ac:dyDescent="0.2">
      <c r="X68" s="357"/>
      <c r="Y68" s="358" t="s">
        <v>0</v>
      </c>
      <c r="Z68" s="357" t="s">
        <v>2</v>
      </c>
      <c r="AA68" s="357" t="s">
        <v>3</v>
      </c>
      <c r="AB68" s="357" t="s">
        <v>4</v>
      </c>
      <c r="AC68" s="357" t="s">
        <v>5</v>
      </c>
      <c r="AD68" s="357" t="s">
        <v>6</v>
      </c>
      <c r="AE68" s="357" t="s">
        <v>7</v>
      </c>
      <c r="AF68" s="357" t="s">
        <v>8</v>
      </c>
      <c r="AG68" s="357" t="s">
        <v>9</v>
      </c>
      <c r="AH68" s="357" t="s">
        <v>10</v>
      </c>
      <c r="AI68" s="357" t="s">
        <v>11</v>
      </c>
      <c r="AJ68" s="357" t="s">
        <v>12</v>
      </c>
      <c r="AK68" s="17" t="s">
        <v>1</v>
      </c>
      <c r="AL68" s="358" t="s">
        <v>0</v>
      </c>
    </row>
    <row r="69" spans="2:38" ht="78.75" x14ac:dyDescent="0.2">
      <c r="X69" s="357">
        <v>2022</v>
      </c>
      <c r="Y69" s="357" t="s">
        <v>21</v>
      </c>
      <c r="Z69" s="359" t="s">
        <v>22</v>
      </c>
      <c r="AA69" s="359" t="s">
        <v>23</v>
      </c>
      <c r="AB69" s="359" t="s">
        <v>24</v>
      </c>
      <c r="AC69" s="359" t="s">
        <v>25</v>
      </c>
      <c r="AD69" s="359" t="s">
        <v>26</v>
      </c>
      <c r="AE69" s="359" t="s">
        <v>27</v>
      </c>
      <c r="AF69" s="359" t="s">
        <v>28</v>
      </c>
      <c r="AG69" s="359" t="s">
        <v>29</v>
      </c>
      <c r="AH69" s="359" t="s">
        <v>30</v>
      </c>
      <c r="AI69" s="360" t="s">
        <v>31</v>
      </c>
      <c r="AJ69" s="359" t="s">
        <v>32</v>
      </c>
      <c r="AK69" s="17" t="s">
        <v>33</v>
      </c>
      <c r="AL69" s="17" t="str">
        <f>AA69&amp;" to "&amp;AJ69</f>
        <v>2022/23 to 2031/32</v>
      </c>
    </row>
    <row r="70" spans="2:38" ht="78.75" x14ac:dyDescent="0.2">
      <c r="X70" s="357">
        <v>2023</v>
      </c>
      <c r="Y70" s="357" t="s">
        <v>34</v>
      </c>
      <c r="Z70" s="359" t="s">
        <v>23</v>
      </c>
      <c r="AA70" s="359" t="s">
        <v>24</v>
      </c>
      <c r="AB70" s="359" t="s">
        <v>25</v>
      </c>
      <c r="AC70" s="359" t="s">
        <v>26</v>
      </c>
      <c r="AD70" s="359" t="s">
        <v>27</v>
      </c>
      <c r="AE70" s="359" t="s">
        <v>28</v>
      </c>
      <c r="AF70" s="359" t="s">
        <v>29</v>
      </c>
      <c r="AG70" s="359" t="s">
        <v>30</v>
      </c>
      <c r="AH70" s="360" t="s">
        <v>31</v>
      </c>
      <c r="AI70" s="359" t="s">
        <v>32</v>
      </c>
      <c r="AJ70" s="357" t="str">
        <f>AI71</f>
        <v>2032/33</v>
      </c>
      <c r="AK70" s="17" t="s">
        <v>22</v>
      </c>
      <c r="AL70" s="17" t="str">
        <f t="shared" ref="AL70:AL82" si="0">AA70&amp;" to "&amp;AJ70</f>
        <v>2023/24 to 2032/33</v>
      </c>
    </row>
    <row r="71" spans="2:38" ht="78.75" x14ac:dyDescent="0.2">
      <c r="X71" s="357">
        <v>2024</v>
      </c>
      <c r="Y71" s="357" t="s">
        <v>35</v>
      </c>
      <c r="Z71" s="359" t="s">
        <v>24</v>
      </c>
      <c r="AA71" s="359" t="s">
        <v>25</v>
      </c>
      <c r="AB71" s="359" t="s">
        <v>26</v>
      </c>
      <c r="AC71" s="359" t="s">
        <v>27</v>
      </c>
      <c r="AD71" s="359" t="s">
        <v>28</v>
      </c>
      <c r="AE71" s="359" t="s">
        <v>29</v>
      </c>
      <c r="AF71" s="359" t="s">
        <v>30</v>
      </c>
      <c r="AG71" s="360" t="s">
        <v>31</v>
      </c>
      <c r="AH71" s="359" t="s">
        <v>32</v>
      </c>
      <c r="AI71" s="357" t="str">
        <f>AH72</f>
        <v>2032/33</v>
      </c>
      <c r="AJ71" s="357" t="str">
        <f>AI72</f>
        <v>2033/34</v>
      </c>
      <c r="AK71" s="17" t="s">
        <v>23</v>
      </c>
      <c r="AL71" s="17" t="str">
        <f t="shared" si="0"/>
        <v>2024/25 to 2033/34</v>
      </c>
    </row>
    <row r="72" spans="2:38" ht="78.75" x14ac:dyDescent="0.2">
      <c r="X72" s="357">
        <v>2025</v>
      </c>
      <c r="Y72" s="357" t="s">
        <v>36</v>
      </c>
      <c r="Z72" s="359" t="s">
        <v>25</v>
      </c>
      <c r="AA72" s="359" t="s">
        <v>26</v>
      </c>
      <c r="AB72" s="359" t="s">
        <v>27</v>
      </c>
      <c r="AC72" s="359" t="s">
        <v>28</v>
      </c>
      <c r="AD72" s="359" t="s">
        <v>29</v>
      </c>
      <c r="AE72" s="359" t="s">
        <v>30</v>
      </c>
      <c r="AF72" s="360" t="s">
        <v>31</v>
      </c>
      <c r="AG72" s="359" t="s">
        <v>32</v>
      </c>
      <c r="AH72" s="357" t="str">
        <f>AG73</f>
        <v>2032/33</v>
      </c>
      <c r="AI72" s="357" t="str">
        <f t="shared" ref="AI72:AJ81" si="1">AH73</f>
        <v>2033/34</v>
      </c>
      <c r="AJ72" s="357" t="str">
        <f t="shared" si="1"/>
        <v>2034/35</v>
      </c>
      <c r="AK72" s="17" t="s">
        <v>24</v>
      </c>
      <c r="AL72" s="17" t="str">
        <f t="shared" si="0"/>
        <v>2025/26 to 2034/35</v>
      </c>
    </row>
    <row r="73" spans="2:38" ht="78.75" x14ac:dyDescent="0.2">
      <c r="X73" s="357">
        <v>2026</v>
      </c>
      <c r="Y73" s="357" t="s">
        <v>37</v>
      </c>
      <c r="Z73" s="359" t="s">
        <v>26</v>
      </c>
      <c r="AA73" s="359" t="s">
        <v>27</v>
      </c>
      <c r="AB73" s="359" t="s">
        <v>28</v>
      </c>
      <c r="AC73" s="359" t="s">
        <v>29</v>
      </c>
      <c r="AD73" s="359" t="s">
        <v>30</v>
      </c>
      <c r="AE73" s="360" t="s">
        <v>31</v>
      </c>
      <c r="AF73" s="359" t="s">
        <v>32</v>
      </c>
      <c r="AG73" s="357" t="str">
        <f>AF74</f>
        <v>2032/33</v>
      </c>
      <c r="AH73" s="357" t="str">
        <f t="shared" ref="AH73:AH81" si="2">AG74</f>
        <v>2033/34</v>
      </c>
      <c r="AI73" s="357" t="str">
        <f t="shared" si="1"/>
        <v>2034/35</v>
      </c>
      <c r="AJ73" s="357" t="str">
        <f t="shared" si="1"/>
        <v>2035/36</v>
      </c>
      <c r="AK73" s="17" t="s">
        <v>25</v>
      </c>
      <c r="AL73" s="17" t="str">
        <f t="shared" si="0"/>
        <v>2026/27 to 2035/36</v>
      </c>
    </row>
    <row r="74" spans="2:38" x14ac:dyDescent="0.2">
      <c r="X74" s="357">
        <v>2027</v>
      </c>
      <c r="Y74" s="357" t="s">
        <v>38</v>
      </c>
      <c r="Z74" s="359" t="s">
        <v>27</v>
      </c>
      <c r="AA74" s="359" t="s">
        <v>28</v>
      </c>
      <c r="AB74" s="359" t="s">
        <v>29</v>
      </c>
      <c r="AC74" s="359" t="s">
        <v>30</v>
      </c>
      <c r="AD74" s="360" t="s">
        <v>31</v>
      </c>
      <c r="AE74" s="359" t="s">
        <v>32</v>
      </c>
      <c r="AF74" s="357" t="str">
        <f>AE75</f>
        <v>2032/33</v>
      </c>
      <c r="AG74" s="357" t="str">
        <f t="shared" ref="AG74:AG81" si="3">AF75</f>
        <v>2033/34</v>
      </c>
      <c r="AH74" s="357" t="str">
        <f t="shared" si="2"/>
        <v>2034/35</v>
      </c>
      <c r="AI74" s="357" t="str">
        <f t="shared" si="1"/>
        <v>2035/36</v>
      </c>
      <c r="AJ74" s="357" t="str">
        <f t="shared" si="1"/>
        <v>2036/37</v>
      </c>
      <c r="AK74" s="17" t="s">
        <v>26</v>
      </c>
      <c r="AL74" s="17" t="str">
        <f t="shared" si="0"/>
        <v>2027/28 to 2036/37</v>
      </c>
    </row>
    <row r="75" spans="2:38" x14ac:dyDescent="0.2">
      <c r="X75" s="357">
        <v>2028</v>
      </c>
      <c r="Y75" s="357" t="s">
        <v>39</v>
      </c>
      <c r="Z75" s="359" t="s">
        <v>28</v>
      </c>
      <c r="AA75" s="359" t="s">
        <v>29</v>
      </c>
      <c r="AB75" s="359" t="s">
        <v>30</v>
      </c>
      <c r="AC75" s="360" t="s">
        <v>31</v>
      </c>
      <c r="AD75" s="359" t="s">
        <v>32</v>
      </c>
      <c r="AE75" s="357" t="str">
        <f>AD76</f>
        <v>2032/33</v>
      </c>
      <c r="AF75" s="357" t="str">
        <f t="shared" ref="AF75:AF81" si="4">AE76</f>
        <v>2033/34</v>
      </c>
      <c r="AG75" s="357" t="str">
        <f t="shared" si="3"/>
        <v>2034/35</v>
      </c>
      <c r="AH75" s="357" t="str">
        <f t="shared" si="2"/>
        <v>2035/36</v>
      </c>
      <c r="AI75" s="357" t="str">
        <f t="shared" si="1"/>
        <v>2036/37</v>
      </c>
      <c r="AJ75" s="357" t="str">
        <f t="shared" si="1"/>
        <v>2037/38</v>
      </c>
      <c r="AK75" s="17" t="s">
        <v>27</v>
      </c>
      <c r="AL75" s="17" t="str">
        <f t="shared" si="0"/>
        <v>2028/29 to 2037/38</v>
      </c>
    </row>
    <row r="76" spans="2:38" x14ac:dyDescent="0.2">
      <c r="X76" s="357">
        <v>2029</v>
      </c>
      <c r="Y76" s="357" t="s">
        <v>40</v>
      </c>
      <c r="Z76" s="359" t="s">
        <v>29</v>
      </c>
      <c r="AA76" s="359" t="s">
        <v>30</v>
      </c>
      <c r="AB76" s="360" t="s">
        <v>31</v>
      </c>
      <c r="AC76" s="359" t="s">
        <v>32</v>
      </c>
      <c r="AD76" s="357" t="str">
        <f>AC77</f>
        <v>2032/33</v>
      </c>
      <c r="AE76" s="357" t="str">
        <f t="shared" ref="AE76:AE81" si="5">AD77</f>
        <v>2033/34</v>
      </c>
      <c r="AF76" s="357" t="str">
        <f t="shared" si="4"/>
        <v>2034/35</v>
      </c>
      <c r="AG76" s="357" t="str">
        <f t="shared" si="3"/>
        <v>2035/36</v>
      </c>
      <c r="AH76" s="357" t="str">
        <f t="shared" si="2"/>
        <v>2036/37</v>
      </c>
      <c r="AI76" s="357" t="str">
        <f t="shared" si="1"/>
        <v>2037/38</v>
      </c>
      <c r="AJ76" s="357" t="str">
        <f t="shared" si="1"/>
        <v>2038/39</v>
      </c>
      <c r="AK76" s="17" t="s">
        <v>28</v>
      </c>
      <c r="AL76" s="17" t="str">
        <f t="shared" si="0"/>
        <v>2029/30 to 2038/39</v>
      </c>
    </row>
    <row r="77" spans="2:38" x14ac:dyDescent="0.2">
      <c r="X77" s="357">
        <v>2030</v>
      </c>
      <c r="Y77" s="357" t="s">
        <v>41</v>
      </c>
      <c r="Z77" s="359" t="s">
        <v>30</v>
      </c>
      <c r="AA77" s="360" t="s">
        <v>31</v>
      </c>
      <c r="AB77" s="359" t="s">
        <v>32</v>
      </c>
      <c r="AC77" s="357" t="str">
        <f>AB78</f>
        <v>2032/33</v>
      </c>
      <c r="AD77" s="357" t="str">
        <f t="shared" ref="AD77:AD81" si="6">AC78</f>
        <v>2033/34</v>
      </c>
      <c r="AE77" s="357" t="str">
        <f t="shared" si="5"/>
        <v>2034/35</v>
      </c>
      <c r="AF77" s="357" t="str">
        <f t="shared" si="4"/>
        <v>2035/36</v>
      </c>
      <c r="AG77" s="357" t="str">
        <f t="shared" si="3"/>
        <v>2036/37</v>
      </c>
      <c r="AH77" s="357" t="str">
        <f t="shared" si="2"/>
        <v>2037/38</v>
      </c>
      <c r="AI77" s="357" t="str">
        <f t="shared" si="1"/>
        <v>2038/39</v>
      </c>
      <c r="AJ77" s="357" t="str">
        <f t="shared" si="1"/>
        <v>2039/40</v>
      </c>
      <c r="AK77" s="17" t="s">
        <v>29</v>
      </c>
      <c r="AL77" s="17" t="str">
        <f t="shared" si="0"/>
        <v>2030/31 to 2039/40</v>
      </c>
    </row>
    <row r="78" spans="2:38" x14ac:dyDescent="0.2">
      <c r="X78" s="357">
        <v>2031</v>
      </c>
      <c r="Y78" s="357" t="s">
        <v>42</v>
      </c>
      <c r="Z78" s="360" t="s">
        <v>31</v>
      </c>
      <c r="AA78" s="359" t="s">
        <v>32</v>
      </c>
      <c r="AB78" s="357" t="str">
        <f>AA79</f>
        <v>2032/33</v>
      </c>
      <c r="AC78" s="357" t="str">
        <f t="shared" ref="AC78:AC81" si="7">AB79</f>
        <v>2033/34</v>
      </c>
      <c r="AD78" s="357" t="str">
        <f t="shared" si="6"/>
        <v>2034/35</v>
      </c>
      <c r="AE78" s="357" t="str">
        <f t="shared" si="5"/>
        <v>2035/36</v>
      </c>
      <c r="AF78" s="357" t="str">
        <f t="shared" si="4"/>
        <v>2036/37</v>
      </c>
      <c r="AG78" s="357" t="str">
        <f t="shared" si="3"/>
        <v>2037/38</v>
      </c>
      <c r="AH78" s="357" t="str">
        <f t="shared" si="2"/>
        <v>2038/39</v>
      </c>
      <c r="AI78" s="357" t="str">
        <f t="shared" si="1"/>
        <v>2039/40</v>
      </c>
      <c r="AJ78" s="357" t="str">
        <f t="shared" si="1"/>
        <v>2040/41</v>
      </c>
      <c r="AK78" s="17" t="s">
        <v>30</v>
      </c>
      <c r="AL78" s="17" t="str">
        <f t="shared" si="0"/>
        <v>2031/32 to 2040/41</v>
      </c>
    </row>
    <row r="79" spans="2:38" x14ac:dyDescent="0.2">
      <c r="X79" s="357">
        <v>2032</v>
      </c>
      <c r="Y79" s="357" t="s">
        <v>43</v>
      </c>
      <c r="Z79" s="359" t="s">
        <v>32</v>
      </c>
      <c r="AA79" s="357" t="str">
        <f>Z80</f>
        <v>2032/33</v>
      </c>
      <c r="AB79" s="357" t="str">
        <f t="shared" ref="AB79:AB81" si="8">AA80</f>
        <v>2033/34</v>
      </c>
      <c r="AC79" s="357" t="str">
        <f t="shared" si="7"/>
        <v>2034/35</v>
      </c>
      <c r="AD79" s="357" t="str">
        <f t="shared" si="6"/>
        <v>2035/36</v>
      </c>
      <c r="AE79" s="357" t="str">
        <f t="shared" si="5"/>
        <v>2036/37</v>
      </c>
      <c r="AF79" s="357" t="str">
        <f t="shared" si="4"/>
        <v>2037/38</v>
      </c>
      <c r="AG79" s="357" t="str">
        <f t="shared" si="3"/>
        <v>2038/39</v>
      </c>
      <c r="AH79" s="357" t="str">
        <f t="shared" si="2"/>
        <v>2039/40</v>
      </c>
      <c r="AI79" s="357" t="str">
        <f t="shared" si="1"/>
        <v>2040/41</v>
      </c>
      <c r="AJ79" s="357" t="str">
        <f t="shared" si="1"/>
        <v>2041/42</v>
      </c>
      <c r="AK79" s="17" t="s">
        <v>31</v>
      </c>
      <c r="AL79" s="17" t="str">
        <f t="shared" si="0"/>
        <v>2032/33 to 2041/42</v>
      </c>
    </row>
    <row r="80" spans="2:38" x14ac:dyDescent="0.2">
      <c r="X80" s="357">
        <v>2033</v>
      </c>
      <c r="Y80" s="357" t="s">
        <v>44</v>
      </c>
      <c r="Z80" s="357" t="s">
        <v>45</v>
      </c>
      <c r="AA80" s="357" t="str">
        <f>Z81</f>
        <v>2033/34</v>
      </c>
      <c r="AB80" s="357" t="str">
        <f t="shared" si="8"/>
        <v>2034/35</v>
      </c>
      <c r="AC80" s="357" t="str">
        <f t="shared" si="7"/>
        <v>2035/36</v>
      </c>
      <c r="AD80" s="357" t="str">
        <f t="shared" si="6"/>
        <v>2036/37</v>
      </c>
      <c r="AE80" s="357" t="str">
        <f t="shared" si="5"/>
        <v>2037/38</v>
      </c>
      <c r="AF80" s="357" t="str">
        <f t="shared" si="4"/>
        <v>2038/39</v>
      </c>
      <c r="AG80" s="357" t="str">
        <f t="shared" si="3"/>
        <v>2039/40</v>
      </c>
      <c r="AH80" s="357" t="str">
        <f t="shared" si="2"/>
        <v>2040/41</v>
      </c>
      <c r="AI80" s="357" t="str">
        <f t="shared" si="1"/>
        <v>2041/42</v>
      </c>
      <c r="AJ80" s="357" t="str">
        <f t="shared" si="1"/>
        <v>2042/43</v>
      </c>
      <c r="AK80" s="17" t="s">
        <v>32</v>
      </c>
      <c r="AL80" s="17" t="str">
        <f t="shared" si="0"/>
        <v>2033/34 to 2042/43</v>
      </c>
    </row>
    <row r="81" spans="24:38" x14ac:dyDescent="0.2">
      <c r="X81" s="357">
        <v>2034</v>
      </c>
      <c r="Y81" s="357" t="s">
        <v>46</v>
      </c>
      <c r="Z81" s="357" t="s">
        <v>47</v>
      </c>
      <c r="AA81" s="357" t="str">
        <f>Z82</f>
        <v>2034/35</v>
      </c>
      <c r="AB81" s="357" t="str">
        <f t="shared" si="8"/>
        <v>2035/36</v>
      </c>
      <c r="AC81" s="357" t="str">
        <f t="shared" si="7"/>
        <v>2036/37</v>
      </c>
      <c r="AD81" s="357" t="str">
        <f t="shared" si="6"/>
        <v>2037/38</v>
      </c>
      <c r="AE81" s="357" t="str">
        <f t="shared" si="5"/>
        <v>2038/39</v>
      </c>
      <c r="AF81" s="357" t="str">
        <f t="shared" si="4"/>
        <v>2039/40</v>
      </c>
      <c r="AG81" s="357" t="str">
        <f t="shared" si="3"/>
        <v>2040/41</v>
      </c>
      <c r="AH81" s="357" t="str">
        <f t="shared" si="2"/>
        <v>2041/42</v>
      </c>
      <c r="AI81" s="357" t="str">
        <f t="shared" si="1"/>
        <v>2042/43</v>
      </c>
      <c r="AJ81" s="357" t="str">
        <f t="shared" si="1"/>
        <v>2043/44</v>
      </c>
      <c r="AK81" s="17" t="s">
        <v>45</v>
      </c>
      <c r="AL81" s="17" t="str">
        <f t="shared" si="0"/>
        <v>2034/35 to 2043/44</v>
      </c>
    </row>
    <row r="82" spans="24:38" x14ac:dyDescent="0.2">
      <c r="X82" s="357">
        <v>2035</v>
      </c>
      <c r="Y82" s="357" t="s">
        <v>48</v>
      </c>
      <c r="Z82" s="357" t="s">
        <v>49</v>
      </c>
      <c r="AA82" s="357" t="s">
        <v>50</v>
      </c>
      <c r="AB82" s="357" t="s">
        <v>51</v>
      </c>
      <c r="AC82" s="357" t="s">
        <v>52</v>
      </c>
      <c r="AD82" s="357" t="s">
        <v>53</v>
      </c>
      <c r="AE82" s="357" t="s">
        <v>54</v>
      </c>
      <c r="AF82" s="357" t="s">
        <v>55</v>
      </c>
      <c r="AG82" s="357" t="s">
        <v>56</v>
      </c>
      <c r="AH82" s="357" t="s">
        <v>57</v>
      </c>
      <c r="AI82" s="357" t="s">
        <v>58</v>
      </c>
      <c r="AJ82" s="357" t="s">
        <v>59</v>
      </c>
      <c r="AK82" s="17" t="s">
        <v>47</v>
      </c>
      <c r="AL82" s="17" t="str">
        <f t="shared" si="0"/>
        <v>2035/36 to 2044/45</v>
      </c>
    </row>
    <row r="83" spans="24:38" x14ac:dyDescent="0.2">
      <c r="X83" s="357"/>
      <c r="Y83" s="357"/>
      <c r="Z83" s="357"/>
      <c r="AA83" s="357"/>
      <c r="AB83" s="357"/>
      <c r="AC83" s="357"/>
      <c r="AD83" s="357"/>
      <c r="AE83" s="357"/>
      <c r="AF83" s="357"/>
      <c r="AG83" s="357"/>
      <c r="AH83" s="357"/>
      <c r="AI83" s="357"/>
      <c r="AJ83" s="357"/>
    </row>
  </sheetData>
  <mergeCells count="2">
    <mergeCell ref="A3:A51"/>
    <mergeCell ref="B25:D25"/>
  </mergeCells>
  <dataValidations count="1">
    <dataValidation type="list" allowBlank="1" showInputMessage="1" showErrorMessage="1" sqref="Z2" xr:uid="{82AC41D8-17A6-4760-8E47-91ED18FD9C78}">
      <formula1>$X$69:$X$82</formula1>
    </dataValidation>
  </dataValidations>
  <printOptions horizontalCentered="1"/>
  <pageMargins left="0.11811023622047244" right="0.11811023622047244" top="0.3543307086614173" bottom="0.3543307086614173" header="0.31496062992125984" footer="0.31496062992125984"/>
  <pageSetup paperSize="9" scale="91" firstPageNumber="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6B81-D4FE-43D4-9C18-DCFD7040ACDA}">
  <dimension ref="A1:I135"/>
  <sheetViews>
    <sheetView showGridLines="0" view="pageBreakPreview" zoomScaleNormal="115" zoomScaleSheetLayoutView="100" workbookViewId="0">
      <selection activeCell="E14" sqref="E14"/>
    </sheetView>
  </sheetViews>
  <sheetFormatPr defaultColWidth="9.140625" defaultRowHeight="11.25" x14ac:dyDescent="0.2"/>
  <cols>
    <col min="1" max="1" width="3.85546875" style="291" customWidth="1"/>
    <col min="2" max="2" width="2.140625" style="291" customWidth="1"/>
    <col min="3" max="3" width="32.85546875" style="291" customWidth="1"/>
    <col min="4" max="4" width="16.42578125" style="291" customWidth="1"/>
    <col min="5" max="8" width="15" style="291" customWidth="1"/>
    <col min="9" max="12" width="9.140625" style="291"/>
    <col min="13" max="13" width="1.28515625" style="291" customWidth="1"/>
    <col min="14" max="16384" width="9.140625" style="291"/>
  </cols>
  <sheetData>
    <row r="1" spans="1:9" ht="12.75" customHeight="1" x14ac:dyDescent="0.2">
      <c r="A1" s="347" t="s">
        <v>371</v>
      </c>
      <c r="C1" s="806" t="s">
        <v>401</v>
      </c>
      <c r="D1" s="806"/>
      <c r="E1" s="806"/>
      <c r="F1" s="806"/>
      <c r="G1" s="806"/>
      <c r="H1" s="806"/>
      <c r="I1" s="290"/>
    </row>
    <row r="2" spans="1:9" ht="12.75" customHeight="1" x14ac:dyDescent="0.2">
      <c r="B2" s="310"/>
      <c r="C2" s="311" t="str">
        <f>"For the four years ending 30 June "&amp;Title!Z2+4</f>
        <v>For the four years ending 30 June 2030</v>
      </c>
      <c r="D2" s="300"/>
      <c r="E2" s="300"/>
      <c r="F2" s="300"/>
      <c r="G2" s="300"/>
      <c r="H2" s="300"/>
    </row>
    <row r="3" spans="1:9" x14ac:dyDescent="0.2">
      <c r="B3" s="310"/>
      <c r="C3" s="805"/>
      <c r="D3" s="805"/>
      <c r="E3" s="805"/>
      <c r="F3" s="805"/>
      <c r="G3" s="805"/>
      <c r="H3" s="805"/>
    </row>
    <row r="4" spans="1:9" x14ac:dyDescent="0.2">
      <c r="B4" s="310"/>
      <c r="C4" s="807"/>
      <c r="D4" s="807"/>
      <c r="E4" s="544" t="str">
        <f>Title!AD2</f>
        <v>2026/27</v>
      </c>
      <c r="F4" s="544" t="str">
        <f>Title!AE2</f>
        <v>2027/28</v>
      </c>
      <c r="G4" s="544" t="str">
        <f>Title!AF2</f>
        <v>2028/29</v>
      </c>
      <c r="H4" s="544" t="str">
        <f>Title!AG2</f>
        <v>2029/30</v>
      </c>
    </row>
    <row r="5" spans="1:9" x14ac:dyDescent="0.2">
      <c r="B5" s="310"/>
      <c r="C5" s="807"/>
      <c r="D5" s="807"/>
      <c r="E5" s="545" t="s">
        <v>149</v>
      </c>
      <c r="F5" s="545" t="s">
        <v>149</v>
      </c>
      <c r="G5" s="545" t="s">
        <v>149</v>
      </c>
      <c r="H5" s="545" t="s">
        <v>149</v>
      </c>
    </row>
    <row r="6" spans="1:9" x14ac:dyDescent="0.2">
      <c r="B6" s="310"/>
      <c r="C6" s="808" t="s">
        <v>402</v>
      </c>
      <c r="D6" s="808"/>
      <c r="E6" s="808"/>
      <c r="F6" s="808"/>
      <c r="G6" s="808"/>
      <c r="H6" s="808"/>
    </row>
    <row r="7" spans="1:9" x14ac:dyDescent="0.2">
      <c r="B7" s="310"/>
      <c r="C7" s="809" t="s">
        <v>403</v>
      </c>
      <c r="D7" s="810"/>
      <c r="E7" s="302">
        <f>SUM(E8:E10)</f>
        <v>0</v>
      </c>
      <c r="F7" s="302">
        <f>SUM(F8:F10)</f>
        <v>0</v>
      </c>
      <c r="G7" s="302">
        <f>SUM(G8:G10)</f>
        <v>0</v>
      </c>
      <c r="H7" s="302">
        <f>SUM(H8:H10)</f>
        <v>0</v>
      </c>
    </row>
    <row r="8" spans="1:9" x14ac:dyDescent="0.2">
      <c r="B8" s="310"/>
      <c r="C8" s="312" t="s">
        <v>404</v>
      </c>
      <c r="D8" s="330"/>
      <c r="E8" s="302">
        <v>0</v>
      </c>
      <c r="F8" s="302">
        <v>0</v>
      </c>
      <c r="G8" s="302">
        <v>0</v>
      </c>
      <c r="H8" s="302">
        <v>0</v>
      </c>
    </row>
    <row r="9" spans="1:9" x14ac:dyDescent="0.2">
      <c r="B9" s="310"/>
      <c r="C9" s="312" t="s">
        <v>405</v>
      </c>
      <c r="D9" s="330"/>
      <c r="E9" s="302">
        <v>0</v>
      </c>
      <c r="F9" s="302">
        <v>0</v>
      </c>
      <c r="G9" s="302">
        <v>0</v>
      </c>
      <c r="H9" s="302">
        <v>0</v>
      </c>
    </row>
    <row r="10" spans="1:9" x14ac:dyDescent="0.2">
      <c r="B10" s="310"/>
      <c r="C10" s="312" t="s">
        <v>406</v>
      </c>
      <c r="D10" s="330"/>
      <c r="E10" s="302">
        <v>0</v>
      </c>
      <c r="F10" s="302">
        <v>0</v>
      </c>
      <c r="G10" s="302">
        <v>0</v>
      </c>
      <c r="H10" s="302">
        <v>0</v>
      </c>
    </row>
    <row r="11" spans="1:9" x14ac:dyDescent="0.2">
      <c r="B11" s="310"/>
      <c r="C11" s="809" t="s">
        <v>407</v>
      </c>
      <c r="D11" s="810"/>
      <c r="E11" s="302">
        <f>SUM(E12:E14)</f>
        <v>0</v>
      </c>
      <c r="F11" s="302">
        <f>SUM(F12:F14)</f>
        <v>0</v>
      </c>
      <c r="G11" s="302">
        <f>SUM(G12:G14)</f>
        <v>0</v>
      </c>
      <c r="H11" s="302">
        <f>SUM(H12:H14)</f>
        <v>0</v>
      </c>
    </row>
    <row r="12" spans="1:9" x14ac:dyDescent="0.2">
      <c r="B12" s="310"/>
      <c r="C12" s="312" t="s">
        <v>404</v>
      </c>
      <c r="D12" s="330"/>
      <c r="E12" s="302">
        <v>0</v>
      </c>
      <c r="F12" s="302">
        <v>0</v>
      </c>
      <c r="G12" s="302">
        <v>0</v>
      </c>
      <c r="H12" s="302">
        <v>0</v>
      </c>
    </row>
    <row r="13" spans="1:9" x14ac:dyDescent="0.2">
      <c r="B13" s="310"/>
      <c r="C13" s="312" t="s">
        <v>405</v>
      </c>
      <c r="D13" s="330"/>
      <c r="E13" s="302">
        <v>0</v>
      </c>
      <c r="F13" s="302">
        <v>0</v>
      </c>
      <c r="G13" s="302">
        <v>0</v>
      </c>
      <c r="H13" s="302">
        <v>0</v>
      </c>
    </row>
    <row r="14" spans="1:9" x14ac:dyDescent="0.2">
      <c r="B14" s="310"/>
      <c r="C14" s="312" t="s">
        <v>406</v>
      </c>
      <c r="D14" s="330"/>
      <c r="E14" s="302">
        <v>0</v>
      </c>
      <c r="F14" s="302">
        <v>0</v>
      </c>
      <c r="G14" s="302">
        <v>0</v>
      </c>
      <c r="H14" s="302">
        <v>0</v>
      </c>
    </row>
    <row r="15" spans="1:9" x14ac:dyDescent="0.2">
      <c r="B15" s="310"/>
      <c r="C15" s="808" t="s">
        <v>408</v>
      </c>
      <c r="D15" s="810"/>
      <c r="E15" s="304">
        <f>E11+E7</f>
        <v>0</v>
      </c>
      <c r="F15" s="304">
        <f>F11+F7</f>
        <v>0</v>
      </c>
      <c r="G15" s="304">
        <f>G11+G7</f>
        <v>0</v>
      </c>
      <c r="H15" s="304">
        <f>H11+H7</f>
        <v>0</v>
      </c>
    </row>
    <row r="16" spans="1:9" x14ac:dyDescent="0.2">
      <c r="B16" s="310"/>
      <c r="C16" s="808"/>
      <c r="D16" s="808"/>
      <c r="E16" s="808"/>
      <c r="F16" s="808"/>
      <c r="G16" s="808"/>
      <c r="H16" s="808"/>
    </row>
    <row r="17" spans="2:8" x14ac:dyDescent="0.2">
      <c r="B17" s="310"/>
      <c r="C17" s="808" t="s">
        <v>402</v>
      </c>
      <c r="D17" s="808"/>
      <c r="E17" s="808"/>
      <c r="F17" s="808"/>
      <c r="G17" s="808"/>
      <c r="H17" s="808"/>
    </row>
    <row r="18" spans="2:8" x14ac:dyDescent="0.2">
      <c r="B18" s="310"/>
      <c r="C18" s="809" t="s">
        <v>403</v>
      </c>
      <c r="D18" s="810"/>
      <c r="E18" s="302">
        <f>SUM(E19:E21)</f>
        <v>0</v>
      </c>
      <c r="F18" s="302">
        <f>SUM(F19:F21)</f>
        <v>0</v>
      </c>
      <c r="G18" s="302">
        <f>SUM(G19:G21)</f>
        <v>0</v>
      </c>
      <c r="H18" s="302">
        <f>SUM(H19:H21)</f>
        <v>0</v>
      </c>
    </row>
    <row r="19" spans="2:8" x14ac:dyDescent="0.2">
      <c r="B19" s="310"/>
      <c r="C19" s="312" t="s">
        <v>404</v>
      </c>
      <c r="D19" s="330"/>
      <c r="E19" s="302">
        <v>0</v>
      </c>
      <c r="F19" s="302">
        <v>0</v>
      </c>
      <c r="G19" s="302">
        <v>0</v>
      </c>
      <c r="H19" s="302">
        <v>0</v>
      </c>
    </row>
    <row r="20" spans="2:8" x14ac:dyDescent="0.2">
      <c r="B20" s="310"/>
      <c r="C20" s="312" t="s">
        <v>405</v>
      </c>
      <c r="D20" s="330"/>
      <c r="E20" s="302">
        <v>0</v>
      </c>
      <c r="F20" s="302">
        <v>0</v>
      </c>
      <c r="G20" s="302">
        <v>0</v>
      </c>
      <c r="H20" s="302">
        <v>0</v>
      </c>
    </row>
    <row r="21" spans="2:8" x14ac:dyDescent="0.2">
      <c r="B21" s="310"/>
      <c r="C21" s="312" t="s">
        <v>406</v>
      </c>
      <c r="D21" s="330"/>
      <c r="E21" s="302">
        <v>0</v>
      </c>
      <c r="F21" s="302">
        <v>0</v>
      </c>
      <c r="G21" s="302">
        <v>0</v>
      </c>
      <c r="H21" s="302">
        <v>0</v>
      </c>
    </row>
    <row r="22" spans="2:8" x14ac:dyDescent="0.2">
      <c r="B22" s="310"/>
      <c r="C22" s="809" t="s">
        <v>407</v>
      </c>
      <c r="D22" s="810"/>
      <c r="E22" s="302">
        <f>SUM(E23:E25)</f>
        <v>0</v>
      </c>
      <c r="F22" s="302">
        <f>SUM(F23:F25)</f>
        <v>0</v>
      </c>
      <c r="G22" s="302">
        <f>SUM(G23:G25)</f>
        <v>0</v>
      </c>
      <c r="H22" s="302">
        <f>SUM(H23:H25)</f>
        <v>0</v>
      </c>
    </row>
    <row r="23" spans="2:8" x14ac:dyDescent="0.2">
      <c r="B23" s="310"/>
      <c r="C23" s="312" t="s">
        <v>404</v>
      </c>
      <c r="D23" s="330"/>
      <c r="E23" s="302">
        <v>0</v>
      </c>
      <c r="F23" s="302">
        <v>0</v>
      </c>
      <c r="G23" s="302">
        <v>0</v>
      </c>
      <c r="H23" s="302">
        <v>0</v>
      </c>
    </row>
    <row r="24" spans="2:8" x14ac:dyDescent="0.2">
      <c r="B24" s="310"/>
      <c r="C24" s="312" t="s">
        <v>405</v>
      </c>
      <c r="D24" s="330"/>
      <c r="E24" s="302">
        <v>0</v>
      </c>
      <c r="F24" s="302">
        <v>0</v>
      </c>
      <c r="G24" s="302">
        <v>0</v>
      </c>
      <c r="H24" s="302">
        <v>0</v>
      </c>
    </row>
    <row r="25" spans="2:8" ht="12.6" customHeight="1" x14ac:dyDescent="0.2">
      <c r="C25" s="312" t="s">
        <v>406</v>
      </c>
      <c r="D25" s="308"/>
      <c r="E25" s="302">
        <v>0</v>
      </c>
      <c r="F25" s="302">
        <v>0</v>
      </c>
      <c r="G25" s="302">
        <v>0</v>
      </c>
      <c r="H25" s="302">
        <v>0</v>
      </c>
    </row>
    <row r="26" spans="2:8" x14ac:dyDescent="0.2">
      <c r="B26" s="310"/>
      <c r="C26" s="808" t="s">
        <v>408</v>
      </c>
      <c r="D26" s="810"/>
      <c r="E26" s="304">
        <f>E22+E18</f>
        <v>0</v>
      </c>
      <c r="F26" s="304">
        <f>F22+F18</f>
        <v>0</v>
      </c>
      <c r="G26" s="304">
        <f>G22+G18</f>
        <v>0</v>
      </c>
      <c r="H26" s="304">
        <f>H22+H18</f>
        <v>0</v>
      </c>
    </row>
    <row r="27" spans="2:8" x14ac:dyDescent="0.2">
      <c r="B27" s="310"/>
      <c r="C27" s="805"/>
      <c r="D27" s="805"/>
      <c r="E27" s="805"/>
      <c r="F27" s="805"/>
      <c r="G27" s="805"/>
      <c r="H27" s="805"/>
    </row>
    <row r="28" spans="2:8" x14ac:dyDescent="0.2">
      <c r="B28" s="310"/>
      <c r="C28" s="808" t="s">
        <v>402</v>
      </c>
      <c r="D28" s="808"/>
      <c r="E28" s="808"/>
      <c r="F28" s="808"/>
      <c r="G28" s="808"/>
      <c r="H28" s="808"/>
    </row>
    <row r="29" spans="2:8" x14ac:dyDescent="0.2">
      <c r="B29" s="310"/>
      <c r="C29" s="809" t="s">
        <v>403</v>
      </c>
      <c r="D29" s="810"/>
      <c r="E29" s="302">
        <f>SUM(E30:E32)</f>
        <v>0</v>
      </c>
      <c r="F29" s="302">
        <f>SUM(F30:F32)</f>
        <v>0</v>
      </c>
      <c r="G29" s="302">
        <f>SUM(G30:G32)</f>
        <v>0</v>
      </c>
      <c r="H29" s="302">
        <f>SUM(H30:H32)</f>
        <v>0</v>
      </c>
    </row>
    <row r="30" spans="2:8" x14ac:dyDescent="0.2">
      <c r="B30" s="310"/>
      <c r="C30" s="312" t="s">
        <v>404</v>
      </c>
      <c r="D30" s="330"/>
      <c r="E30" s="302">
        <v>0</v>
      </c>
      <c r="F30" s="302">
        <v>0</v>
      </c>
      <c r="G30" s="302">
        <v>0</v>
      </c>
      <c r="H30" s="302">
        <v>0</v>
      </c>
    </row>
    <row r="31" spans="2:8" x14ac:dyDescent="0.2">
      <c r="B31" s="310"/>
      <c r="C31" s="312" t="s">
        <v>405</v>
      </c>
      <c r="D31" s="330"/>
      <c r="E31" s="302">
        <v>0</v>
      </c>
      <c r="F31" s="302">
        <v>0</v>
      </c>
      <c r="G31" s="302">
        <v>0</v>
      </c>
      <c r="H31" s="302">
        <v>0</v>
      </c>
    </row>
    <row r="32" spans="2:8" x14ac:dyDescent="0.2">
      <c r="B32" s="310"/>
      <c r="C32" s="312" t="s">
        <v>406</v>
      </c>
      <c r="D32" s="330"/>
      <c r="E32" s="302">
        <v>0</v>
      </c>
      <c r="F32" s="302">
        <v>0</v>
      </c>
      <c r="G32" s="302">
        <v>0</v>
      </c>
      <c r="H32" s="302">
        <v>0</v>
      </c>
    </row>
    <row r="33" spans="2:8" x14ac:dyDescent="0.2">
      <c r="B33" s="310"/>
      <c r="C33" s="809" t="s">
        <v>407</v>
      </c>
      <c r="D33" s="810"/>
      <c r="E33" s="302">
        <f>SUM(E34:E36)</f>
        <v>0</v>
      </c>
      <c r="F33" s="302">
        <f>SUM(F34:F36)</f>
        <v>0</v>
      </c>
      <c r="G33" s="302">
        <f>SUM(G34:G36)</f>
        <v>0</v>
      </c>
      <c r="H33" s="302">
        <f>SUM(H34:H36)</f>
        <v>0</v>
      </c>
    </row>
    <row r="34" spans="2:8" x14ac:dyDescent="0.2">
      <c r="B34" s="310"/>
      <c r="C34" s="312" t="s">
        <v>404</v>
      </c>
      <c r="D34" s="330"/>
      <c r="E34" s="302">
        <v>0</v>
      </c>
      <c r="F34" s="302">
        <v>0</v>
      </c>
      <c r="G34" s="302">
        <v>0</v>
      </c>
      <c r="H34" s="302">
        <v>0</v>
      </c>
    </row>
    <row r="35" spans="2:8" x14ac:dyDescent="0.2">
      <c r="B35" s="310"/>
      <c r="C35" s="312" t="s">
        <v>405</v>
      </c>
      <c r="D35" s="330"/>
      <c r="E35" s="302">
        <v>0</v>
      </c>
      <c r="F35" s="302">
        <v>0</v>
      </c>
      <c r="G35" s="302">
        <v>0</v>
      </c>
      <c r="H35" s="302">
        <v>0</v>
      </c>
    </row>
    <row r="36" spans="2:8" x14ac:dyDescent="0.2">
      <c r="B36" s="310"/>
      <c r="C36" s="312" t="s">
        <v>406</v>
      </c>
      <c r="D36" s="330"/>
      <c r="E36" s="302">
        <v>0</v>
      </c>
      <c r="F36" s="302">
        <v>0</v>
      </c>
      <c r="G36" s="302">
        <v>0</v>
      </c>
      <c r="H36" s="302">
        <v>0</v>
      </c>
    </row>
    <row r="37" spans="2:8" x14ac:dyDescent="0.2">
      <c r="B37" s="310"/>
      <c r="C37" s="808" t="s">
        <v>408</v>
      </c>
      <c r="D37" s="810"/>
      <c r="E37" s="304">
        <f>E33+E29</f>
        <v>0</v>
      </c>
      <c r="F37" s="304">
        <f>F33+F29</f>
        <v>0</v>
      </c>
      <c r="G37" s="304">
        <f>G33+G29</f>
        <v>0</v>
      </c>
      <c r="H37" s="304">
        <f>H33+H29</f>
        <v>0</v>
      </c>
    </row>
    <row r="38" spans="2:8" x14ac:dyDescent="0.2">
      <c r="B38" s="310"/>
      <c r="C38" s="805"/>
      <c r="D38" s="805"/>
      <c r="E38" s="805"/>
      <c r="F38" s="805"/>
      <c r="G38" s="805"/>
      <c r="H38" s="805"/>
    </row>
    <row r="39" spans="2:8" x14ac:dyDescent="0.2">
      <c r="B39" s="310"/>
      <c r="C39" s="808" t="s">
        <v>402</v>
      </c>
      <c r="D39" s="808"/>
      <c r="E39" s="808"/>
      <c r="F39" s="808"/>
      <c r="G39" s="808"/>
      <c r="H39" s="808"/>
    </row>
    <row r="40" spans="2:8" x14ac:dyDescent="0.2">
      <c r="B40" s="310"/>
      <c r="C40" s="809" t="s">
        <v>403</v>
      </c>
      <c r="D40" s="810"/>
      <c r="E40" s="302">
        <f>SUM(E41:E43)</f>
        <v>0</v>
      </c>
      <c r="F40" s="302">
        <f>SUM(F41:F43)</f>
        <v>0</v>
      </c>
      <c r="G40" s="302">
        <f>SUM(G41:G43)</f>
        <v>0</v>
      </c>
      <c r="H40" s="302">
        <f>SUM(H41:H43)</f>
        <v>0</v>
      </c>
    </row>
    <row r="41" spans="2:8" x14ac:dyDescent="0.2">
      <c r="B41" s="310"/>
      <c r="C41" s="312" t="s">
        <v>404</v>
      </c>
      <c r="D41" s="330"/>
      <c r="E41" s="302">
        <v>0</v>
      </c>
      <c r="F41" s="302">
        <v>0</v>
      </c>
      <c r="G41" s="302">
        <v>0</v>
      </c>
      <c r="H41" s="302">
        <v>0</v>
      </c>
    </row>
    <row r="42" spans="2:8" x14ac:dyDescent="0.2">
      <c r="B42" s="310"/>
      <c r="C42" s="312" t="s">
        <v>405</v>
      </c>
      <c r="D42" s="330"/>
      <c r="E42" s="302">
        <v>0</v>
      </c>
      <c r="F42" s="302">
        <v>0</v>
      </c>
      <c r="G42" s="302">
        <v>0</v>
      </c>
      <c r="H42" s="302">
        <v>0</v>
      </c>
    </row>
    <row r="43" spans="2:8" x14ac:dyDescent="0.2">
      <c r="B43" s="310"/>
      <c r="C43" s="312" t="s">
        <v>406</v>
      </c>
      <c r="D43" s="330"/>
      <c r="E43" s="302">
        <v>0</v>
      </c>
      <c r="F43" s="302">
        <v>0</v>
      </c>
      <c r="G43" s="302">
        <v>0</v>
      </c>
      <c r="H43" s="302">
        <v>0</v>
      </c>
    </row>
    <row r="44" spans="2:8" x14ac:dyDescent="0.2">
      <c r="B44" s="310"/>
      <c r="C44" s="809" t="s">
        <v>407</v>
      </c>
      <c r="D44" s="810"/>
      <c r="E44" s="302">
        <f>SUM(E45:E47)</f>
        <v>0</v>
      </c>
      <c r="F44" s="302">
        <f>SUM(F45:F47)</f>
        <v>0</v>
      </c>
      <c r="G44" s="302">
        <f>SUM(G45:G47)</f>
        <v>0</v>
      </c>
      <c r="H44" s="302">
        <f>SUM(H45:H47)</f>
        <v>0</v>
      </c>
    </row>
    <row r="45" spans="2:8" x14ac:dyDescent="0.2">
      <c r="B45" s="310"/>
      <c r="C45" s="312" t="s">
        <v>404</v>
      </c>
      <c r="D45" s="330"/>
      <c r="E45" s="302">
        <v>0</v>
      </c>
      <c r="F45" s="302">
        <v>0</v>
      </c>
      <c r="G45" s="302">
        <v>0</v>
      </c>
      <c r="H45" s="302">
        <v>0</v>
      </c>
    </row>
    <row r="46" spans="2:8" x14ac:dyDescent="0.2">
      <c r="B46" s="310"/>
      <c r="C46" s="312" t="s">
        <v>405</v>
      </c>
      <c r="D46" s="330"/>
      <c r="E46" s="302">
        <v>0</v>
      </c>
      <c r="F46" s="302">
        <v>0</v>
      </c>
      <c r="G46" s="302">
        <v>0</v>
      </c>
      <c r="H46" s="302">
        <v>0</v>
      </c>
    </row>
    <row r="47" spans="2:8" x14ac:dyDescent="0.2">
      <c r="B47" s="310"/>
      <c r="C47" s="312" t="s">
        <v>406</v>
      </c>
      <c r="D47" s="330"/>
      <c r="E47" s="302">
        <v>0</v>
      </c>
      <c r="F47" s="302">
        <v>0</v>
      </c>
      <c r="G47" s="302">
        <v>0</v>
      </c>
      <c r="H47" s="302">
        <v>0</v>
      </c>
    </row>
    <row r="48" spans="2:8" x14ac:dyDescent="0.2">
      <c r="B48" s="310"/>
      <c r="C48" s="808" t="s">
        <v>408</v>
      </c>
      <c r="D48" s="810"/>
      <c r="E48" s="304">
        <f>E44+E40</f>
        <v>0</v>
      </c>
      <c r="F48" s="304">
        <f>F44+F40</f>
        <v>0</v>
      </c>
      <c r="G48" s="304">
        <f>G44+G40</f>
        <v>0</v>
      </c>
      <c r="H48" s="304">
        <f>H44+H40</f>
        <v>0</v>
      </c>
    </row>
    <row r="49" spans="2:8" x14ac:dyDescent="0.2">
      <c r="B49" s="310"/>
      <c r="C49" s="805"/>
      <c r="D49" s="805"/>
      <c r="E49" s="805"/>
      <c r="F49" s="805"/>
      <c r="G49" s="805"/>
      <c r="H49" s="805"/>
    </row>
    <row r="50" spans="2:8" x14ac:dyDescent="0.2">
      <c r="B50" s="310"/>
      <c r="C50" s="808" t="s">
        <v>402</v>
      </c>
      <c r="D50" s="808"/>
      <c r="E50" s="808"/>
      <c r="F50" s="808"/>
      <c r="G50" s="808"/>
      <c r="H50" s="808"/>
    </row>
    <row r="51" spans="2:8" x14ac:dyDescent="0.2">
      <c r="B51" s="310"/>
      <c r="C51" s="809" t="s">
        <v>403</v>
      </c>
      <c r="D51" s="810"/>
      <c r="E51" s="302">
        <f>SUM(E52:E54)</f>
        <v>0</v>
      </c>
      <c r="F51" s="302">
        <f>SUM(F52:F54)</f>
        <v>0</v>
      </c>
      <c r="G51" s="302">
        <f>SUM(G52:G54)</f>
        <v>0</v>
      </c>
      <c r="H51" s="302">
        <f>SUM(H52:H54)</f>
        <v>0</v>
      </c>
    </row>
    <row r="52" spans="2:8" x14ac:dyDescent="0.2">
      <c r="B52" s="310"/>
      <c r="C52" s="312" t="s">
        <v>404</v>
      </c>
      <c r="D52" s="330"/>
      <c r="E52" s="302">
        <v>0</v>
      </c>
      <c r="F52" s="302">
        <v>0</v>
      </c>
      <c r="G52" s="302">
        <v>0</v>
      </c>
      <c r="H52" s="302">
        <v>0</v>
      </c>
    </row>
    <row r="53" spans="2:8" x14ac:dyDescent="0.2">
      <c r="B53" s="310"/>
      <c r="C53" s="312" t="s">
        <v>405</v>
      </c>
      <c r="D53" s="330"/>
      <c r="E53" s="302">
        <v>0</v>
      </c>
      <c r="F53" s="302">
        <v>0</v>
      </c>
      <c r="G53" s="302">
        <v>0</v>
      </c>
      <c r="H53" s="302">
        <v>0</v>
      </c>
    </row>
    <row r="54" spans="2:8" x14ac:dyDescent="0.2">
      <c r="B54" s="310"/>
      <c r="C54" s="312" t="s">
        <v>406</v>
      </c>
      <c r="D54" s="330"/>
      <c r="E54" s="302">
        <v>0</v>
      </c>
      <c r="F54" s="302">
        <v>0</v>
      </c>
      <c r="G54" s="302">
        <v>0</v>
      </c>
      <c r="H54" s="302">
        <v>0</v>
      </c>
    </row>
    <row r="55" spans="2:8" x14ac:dyDescent="0.2">
      <c r="B55" s="310"/>
      <c r="C55" s="809" t="s">
        <v>407</v>
      </c>
      <c r="D55" s="810"/>
      <c r="E55" s="302">
        <f>SUM(E56:E58)</f>
        <v>0</v>
      </c>
      <c r="F55" s="302">
        <f>SUM(F56:F58)</f>
        <v>0</v>
      </c>
      <c r="G55" s="302">
        <f>SUM(G56:G58)</f>
        <v>0</v>
      </c>
      <c r="H55" s="302">
        <f>SUM(H56:H58)</f>
        <v>0</v>
      </c>
    </row>
    <row r="56" spans="2:8" x14ac:dyDescent="0.2">
      <c r="B56" s="310"/>
      <c r="C56" s="312" t="s">
        <v>404</v>
      </c>
      <c r="D56" s="330"/>
      <c r="E56" s="302">
        <v>0</v>
      </c>
      <c r="F56" s="302">
        <v>0</v>
      </c>
      <c r="G56" s="302">
        <v>0</v>
      </c>
      <c r="H56" s="302">
        <v>0</v>
      </c>
    </row>
    <row r="57" spans="2:8" x14ac:dyDescent="0.2">
      <c r="B57" s="310"/>
      <c r="C57" s="312" t="s">
        <v>405</v>
      </c>
      <c r="D57" s="330"/>
      <c r="E57" s="302">
        <v>0</v>
      </c>
      <c r="F57" s="302">
        <v>0</v>
      </c>
      <c r="G57" s="302">
        <v>0</v>
      </c>
      <c r="H57" s="302">
        <v>0</v>
      </c>
    </row>
    <row r="58" spans="2:8" x14ac:dyDescent="0.2">
      <c r="B58" s="310"/>
      <c r="C58" s="312" t="s">
        <v>406</v>
      </c>
      <c r="D58" s="330"/>
      <c r="E58" s="302">
        <v>0</v>
      </c>
      <c r="F58" s="302">
        <v>0</v>
      </c>
      <c r="G58" s="302">
        <v>0</v>
      </c>
      <c r="H58" s="302">
        <v>0</v>
      </c>
    </row>
    <row r="59" spans="2:8" x14ac:dyDescent="0.2">
      <c r="B59" s="310"/>
      <c r="C59" s="808" t="s">
        <v>408</v>
      </c>
      <c r="D59" s="810"/>
      <c r="E59" s="304">
        <f>E55+E51</f>
        <v>0</v>
      </c>
      <c r="F59" s="304">
        <f>F55+F51</f>
        <v>0</v>
      </c>
      <c r="G59" s="304">
        <f>G55+G51</f>
        <v>0</v>
      </c>
      <c r="H59" s="304">
        <f>H55+H51</f>
        <v>0</v>
      </c>
    </row>
    <row r="60" spans="2:8" x14ac:dyDescent="0.2">
      <c r="B60" s="310"/>
      <c r="C60" s="329" t="s">
        <v>409</v>
      </c>
      <c r="D60" s="330"/>
      <c r="E60" s="302">
        <v>0</v>
      </c>
      <c r="F60" s="302">
        <v>0</v>
      </c>
      <c r="G60" s="302">
        <v>0</v>
      </c>
      <c r="H60" s="302">
        <v>0</v>
      </c>
    </row>
    <row r="61" spans="2:8" x14ac:dyDescent="0.2">
      <c r="B61" s="310"/>
      <c r="C61" s="329" t="s">
        <v>397</v>
      </c>
      <c r="D61" s="330"/>
      <c r="E61" s="313">
        <v>0</v>
      </c>
      <c r="F61" s="313">
        <v>0</v>
      </c>
      <c r="G61" s="313">
        <v>0</v>
      </c>
      <c r="H61" s="313">
        <v>0</v>
      </c>
    </row>
    <row r="62" spans="2:8" x14ac:dyDescent="0.2">
      <c r="B62" s="310"/>
      <c r="C62" s="808" t="s">
        <v>410</v>
      </c>
      <c r="D62" s="810"/>
      <c r="E62" s="306">
        <f>E59+E48+E37+E26+E15+E60</f>
        <v>0</v>
      </c>
      <c r="F62" s="306">
        <f>F59+F48+F37+F26+F15+F60</f>
        <v>0</v>
      </c>
      <c r="G62" s="306">
        <f>G59+G48+G37+G26+G15+G60</f>
        <v>0</v>
      </c>
      <c r="H62" s="306">
        <f>H59+H48+H37+H26+H15+H60</f>
        <v>0</v>
      </c>
    </row>
    <row r="63" spans="2:8" x14ac:dyDescent="0.2">
      <c r="B63" s="310"/>
      <c r="C63" s="805"/>
      <c r="D63" s="805"/>
      <c r="E63" s="805"/>
      <c r="F63" s="805"/>
      <c r="G63" s="805"/>
      <c r="H63" s="805"/>
    </row>
    <row r="64" spans="2:8" x14ac:dyDescent="0.2">
      <c r="B64" s="310"/>
      <c r="C64" s="807"/>
      <c r="D64" s="807"/>
      <c r="E64" s="544" t="str">
        <f>E4</f>
        <v>2026/27</v>
      </c>
      <c r="F64" s="544" t="str">
        <f t="shared" ref="F64:H64" si="0">F4</f>
        <v>2027/28</v>
      </c>
      <c r="G64" s="544" t="str">
        <f t="shared" si="0"/>
        <v>2028/29</v>
      </c>
      <c r="H64" s="544" t="str">
        <f t="shared" si="0"/>
        <v>2029/30</v>
      </c>
    </row>
    <row r="65" spans="2:8" x14ac:dyDescent="0.2">
      <c r="B65" s="310"/>
      <c r="C65" s="811"/>
      <c r="D65" s="807"/>
      <c r="E65" s="545" t="s">
        <v>376</v>
      </c>
      <c r="F65" s="545" t="s">
        <v>376</v>
      </c>
      <c r="G65" s="545" t="s">
        <v>376</v>
      </c>
      <c r="H65" s="545" t="s">
        <v>376</v>
      </c>
    </row>
    <row r="66" spans="2:8" x14ac:dyDescent="0.2">
      <c r="B66" s="310"/>
      <c r="C66" s="808" t="s">
        <v>402</v>
      </c>
      <c r="D66" s="808"/>
      <c r="E66" s="808"/>
      <c r="F66" s="808"/>
      <c r="G66" s="808"/>
      <c r="H66" s="808"/>
    </row>
    <row r="67" spans="2:8" x14ac:dyDescent="0.2">
      <c r="B67" s="310"/>
      <c r="C67" s="809" t="s">
        <v>403</v>
      </c>
      <c r="D67" s="810"/>
      <c r="E67" s="314">
        <f>SUM(E68:E70)</f>
        <v>0</v>
      </c>
      <c r="F67" s="314">
        <f>SUM(F68:F70)</f>
        <v>0</v>
      </c>
      <c r="G67" s="314">
        <f>SUM(G68:G70)</f>
        <v>0</v>
      </c>
      <c r="H67" s="314">
        <f>SUM(H68:H70)</f>
        <v>0</v>
      </c>
    </row>
    <row r="68" spans="2:8" x14ac:dyDescent="0.2">
      <c r="B68" s="310"/>
      <c r="C68" s="312" t="s">
        <v>404</v>
      </c>
      <c r="D68" s="330"/>
      <c r="E68" s="314">
        <v>0</v>
      </c>
      <c r="F68" s="314">
        <v>0</v>
      </c>
      <c r="G68" s="314">
        <v>0</v>
      </c>
      <c r="H68" s="314">
        <v>0</v>
      </c>
    </row>
    <row r="69" spans="2:8" x14ac:dyDescent="0.2">
      <c r="B69" s="310"/>
      <c r="C69" s="312" t="s">
        <v>405</v>
      </c>
      <c r="D69" s="330"/>
      <c r="E69" s="314">
        <v>0</v>
      </c>
      <c r="F69" s="314">
        <v>0</v>
      </c>
      <c r="G69" s="314">
        <v>0</v>
      </c>
      <c r="H69" s="314">
        <v>0</v>
      </c>
    </row>
    <row r="70" spans="2:8" x14ac:dyDescent="0.2">
      <c r="B70" s="310"/>
      <c r="C70" s="312" t="s">
        <v>406</v>
      </c>
      <c r="D70" s="330"/>
      <c r="E70" s="314">
        <v>0</v>
      </c>
      <c r="F70" s="314">
        <v>0</v>
      </c>
      <c r="G70" s="314">
        <v>0</v>
      </c>
      <c r="H70" s="314">
        <v>0</v>
      </c>
    </row>
    <row r="71" spans="2:8" x14ac:dyDescent="0.2">
      <c r="B71" s="310"/>
      <c r="C71" s="809" t="s">
        <v>407</v>
      </c>
      <c r="D71" s="809"/>
      <c r="E71" s="314">
        <f>SUM(E72:E74)</f>
        <v>0</v>
      </c>
      <c r="F71" s="314">
        <f>SUM(F72:F74)</f>
        <v>0</v>
      </c>
      <c r="G71" s="314">
        <f>SUM(G72:G74)</f>
        <v>0</v>
      </c>
      <c r="H71" s="314">
        <f>SUM(H72:H74)</f>
        <v>0</v>
      </c>
    </row>
    <row r="72" spans="2:8" x14ac:dyDescent="0.2">
      <c r="B72" s="310"/>
      <c r="C72" s="312" t="s">
        <v>404</v>
      </c>
      <c r="D72" s="330"/>
      <c r="E72" s="314">
        <v>0</v>
      </c>
      <c r="F72" s="314">
        <v>0</v>
      </c>
      <c r="G72" s="314">
        <v>0</v>
      </c>
      <c r="H72" s="314">
        <v>0</v>
      </c>
    </row>
    <row r="73" spans="2:8" x14ac:dyDescent="0.2">
      <c r="B73" s="310"/>
      <c r="C73" s="312" t="s">
        <v>405</v>
      </c>
      <c r="D73" s="330"/>
      <c r="E73" s="314">
        <v>0</v>
      </c>
      <c r="F73" s="314">
        <v>0</v>
      </c>
      <c r="G73" s="314">
        <v>0</v>
      </c>
      <c r="H73" s="314">
        <v>0</v>
      </c>
    </row>
    <row r="74" spans="2:8" x14ac:dyDescent="0.2">
      <c r="B74" s="310"/>
      <c r="C74" s="312" t="s">
        <v>406</v>
      </c>
      <c r="D74" s="330"/>
      <c r="E74" s="314">
        <v>0</v>
      </c>
      <c r="F74" s="314">
        <v>0</v>
      </c>
      <c r="G74" s="314">
        <v>0</v>
      </c>
      <c r="H74" s="314">
        <v>0</v>
      </c>
    </row>
    <row r="75" spans="2:8" x14ac:dyDescent="0.2">
      <c r="B75" s="310"/>
      <c r="C75" s="808" t="s">
        <v>408</v>
      </c>
      <c r="D75" s="810"/>
      <c r="E75" s="313">
        <f>E71+E67</f>
        <v>0</v>
      </c>
      <c r="F75" s="313">
        <f>F71+F67</f>
        <v>0</v>
      </c>
      <c r="G75" s="313">
        <f>G71+G67</f>
        <v>0</v>
      </c>
      <c r="H75" s="313">
        <f>H71+H67</f>
        <v>0</v>
      </c>
    </row>
    <row r="76" spans="2:8" x14ac:dyDescent="0.2">
      <c r="B76" s="310"/>
      <c r="C76" s="805"/>
      <c r="D76" s="805"/>
      <c r="E76" s="805"/>
      <c r="F76" s="805"/>
      <c r="G76" s="805"/>
      <c r="H76" s="805"/>
    </row>
    <row r="77" spans="2:8" x14ac:dyDescent="0.2">
      <c r="B77" s="310"/>
      <c r="C77" s="808" t="s">
        <v>402</v>
      </c>
      <c r="D77" s="808"/>
      <c r="E77" s="808"/>
      <c r="F77" s="808"/>
      <c r="G77" s="808"/>
      <c r="H77" s="808"/>
    </row>
    <row r="78" spans="2:8" x14ac:dyDescent="0.2">
      <c r="B78" s="310"/>
      <c r="C78" s="809" t="s">
        <v>403</v>
      </c>
      <c r="D78" s="810"/>
      <c r="E78" s="314">
        <f>SUM(E79:E81)</f>
        <v>0</v>
      </c>
      <c r="F78" s="314">
        <f>SUM(F79:F81)</f>
        <v>0</v>
      </c>
      <c r="G78" s="314">
        <f>SUM(G79:G81)</f>
        <v>0</v>
      </c>
      <c r="H78" s="314">
        <f>SUM(H79:H81)</f>
        <v>0</v>
      </c>
    </row>
    <row r="79" spans="2:8" x14ac:dyDescent="0.2">
      <c r="B79" s="310"/>
      <c r="C79" s="312" t="s">
        <v>404</v>
      </c>
      <c r="D79" s="330"/>
      <c r="E79" s="314">
        <v>0</v>
      </c>
      <c r="F79" s="314">
        <v>0</v>
      </c>
      <c r="G79" s="314">
        <v>0</v>
      </c>
      <c r="H79" s="314">
        <v>0</v>
      </c>
    </row>
    <row r="80" spans="2:8" x14ac:dyDescent="0.2">
      <c r="B80" s="310"/>
      <c r="C80" s="312" t="s">
        <v>405</v>
      </c>
      <c r="D80" s="330"/>
      <c r="E80" s="314">
        <v>0</v>
      </c>
      <c r="F80" s="314">
        <v>0</v>
      </c>
      <c r="G80" s="314">
        <v>0</v>
      </c>
      <c r="H80" s="314">
        <v>0</v>
      </c>
    </row>
    <row r="81" spans="2:8" x14ac:dyDescent="0.2">
      <c r="B81" s="310"/>
      <c r="C81" s="312" t="s">
        <v>406</v>
      </c>
      <c r="D81" s="330"/>
      <c r="E81" s="314">
        <v>0</v>
      </c>
      <c r="F81" s="314">
        <v>0</v>
      </c>
      <c r="G81" s="314">
        <v>0</v>
      </c>
      <c r="H81" s="314">
        <v>0</v>
      </c>
    </row>
    <row r="82" spans="2:8" x14ac:dyDescent="0.2">
      <c r="B82" s="310"/>
      <c r="C82" s="809" t="s">
        <v>407</v>
      </c>
      <c r="D82" s="810"/>
      <c r="E82" s="314">
        <f>SUM(E83:E85)</f>
        <v>0</v>
      </c>
      <c r="F82" s="314">
        <f>SUM(F83:F85)</f>
        <v>0</v>
      </c>
      <c r="G82" s="314">
        <f>SUM(G83:G85)</f>
        <v>0</v>
      </c>
      <c r="H82" s="314">
        <f>SUM(H83:H85)</f>
        <v>0</v>
      </c>
    </row>
    <row r="83" spans="2:8" x14ac:dyDescent="0.2">
      <c r="B83" s="310"/>
      <c r="C83" s="312" t="s">
        <v>404</v>
      </c>
      <c r="D83" s="330"/>
      <c r="E83" s="314">
        <v>0</v>
      </c>
      <c r="F83" s="314">
        <v>0</v>
      </c>
      <c r="G83" s="314">
        <v>0</v>
      </c>
      <c r="H83" s="314">
        <v>0</v>
      </c>
    </row>
    <row r="84" spans="2:8" x14ac:dyDescent="0.2">
      <c r="B84" s="310"/>
      <c r="C84" s="312" t="s">
        <v>405</v>
      </c>
      <c r="D84" s="330"/>
      <c r="E84" s="314">
        <v>0</v>
      </c>
      <c r="F84" s="314">
        <v>0</v>
      </c>
      <c r="G84" s="314">
        <v>0</v>
      </c>
      <c r="H84" s="314">
        <v>0</v>
      </c>
    </row>
    <row r="85" spans="2:8" x14ac:dyDescent="0.2">
      <c r="B85" s="310"/>
      <c r="C85" s="312" t="s">
        <v>406</v>
      </c>
      <c r="D85" s="330"/>
      <c r="E85" s="314">
        <v>0</v>
      </c>
      <c r="F85" s="314">
        <v>0</v>
      </c>
      <c r="G85" s="314">
        <v>0</v>
      </c>
      <c r="H85" s="314">
        <v>0</v>
      </c>
    </row>
    <row r="86" spans="2:8" x14ac:dyDescent="0.2">
      <c r="B86" s="310"/>
      <c r="C86" s="808" t="s">
        <v>408</v>
      </c>
      <c r="D86" s="810"/>
      <c r="E86" s="313">
        <f>E82+E78</f>
        <v>0</v>
      </c>
      <c r="F86" s="313">
        <f>F82+F78</f>
        <v>0</v>
      </c>
      <c r="G86" s="313">
        <f>G82+G78</f>
        <v>0</v>
      </c>
      <c r="H86" s="313">
        <f>H82+H78</f>
        <v>0</v>
      </c>
    </row>
    <row r="87" spans="2:8" x14ac:dyDescent="0.2">
      <c r="B87" s="310"/>
      <c r="C87" s="808"/>
      <c r="D87" s="808"/>
      <c r="E87" s="808"/>
      <c r="F87" s="808"/>
      <c r="G87" s="808"/>
      <c r="H87" s="808"/>
    </row>
    <row r="88" spans="2:8" x14ac:dyDescent="0.2">
      <c r="B88" s="310"/>
      <c r="C88" s="808" t="s">
        <v>402</v>
      </c>
      <c r="D88" s="808"/>
      <c r="E88" s="808"/>
      <c r="F88" s="808"/>
      <c r="G88" s="808"/>
      <c r="H88" s="808"/>
    </row>
    <row r="89" spans="2:8" x14ac:dyDescent="0.2">
      <c r="B89" s="310"/>
      <c r="C89" s="809" t="s">
        <v>403</v>
      </c>
      <c r="D89" s="810"/>
      <c r="E89" s="314">
        <f>SUM(E90:E92)</f>
        <v>0</v>
      </c>
      <c r="F89" s="314">
        <f>SUM(F90:F92)</f>
        <v>0</v>
      </c>
      <c r="G89" s="314">
        <f>SUM(G90:G92)</f>
        <v>0</v>
      </c>
      <c r="H89" s="314">
        <f>SUM(H90:H92)</f>
        <v>0</v>
      </c>
    </row>
    <row r="90" spans="2:8" x14ac:dyDescent="0.2">
      <c r="B90" s="310"/>
      <c r="C90" s="312" t="s">
        <v>404</v>
      </c>
      <c r="D90" s="330"/>
      <c r="E90" s="314">
        <v>0</v>
      </c>
      <c r="F90" s="314">
        <v>0</v>
      </c>
      <c r="G90" s="314">
        <v>0</v>
      </c>
      <c r="H90" s="314">
        <v>0</v>
      </c>
    </row>
    <row r="91" spans="2:8" x14ac:dyDescent="0.2">
      <c r="B91" s="310"/>
      <c r="C91" s="312" t="s">
        <v>405</v>
      </c>
      <c r="D91" s="330"/>
      <c r="E91" s="314">
        <v>0</v>
      </c>
      <c r="F91" s="314">
        <v>0</v>
      </c>
      <c r="G91" s="314">
        <v>0</v>
      </c>
      <c r="H91" s="314">
        <v>0</v>
      </c>
    </row>
    <row r="92" spans="2:8" x14ac:dyDescent="0.2">
      <c r="B92" s="310"/>
      <c r="C92" s="312" t="s">
        <v>406</v>
      </c>
      <c r="D92" s="330"/>
      <c r="E92" s="314">
        <v>0</v>
      </c>
      <c r="F92" s="314">
        <v>0</v>
      </c>
      <c r="G92" s="314">
        <v>0</v>
      </c>
      <c r="H92" s="314">
        <v>0</v>
      </c>
    </row>
    <row r="93" spans="2:8" x14ac:dyDescent="0.2">
      <c r="B93" s="310"/>
      <c r="C93" s="809" t="s">
        <v>407</v>
      </c>
      <c r="D93" s="810"/>
      <c r="E93" s="314">
        <f>SUM(E94:E96)</f>
        <v>0</v>
      </c>
      <c r="F93" s="314">
        <f>SUM(F94:F96)</f>
        <v>0</v>
      </c>
      <c r="G93" s="314">
        <f>SUM(G94:G96)</f>
        <v>0</v>
      </c>
      <c r="H93" s="314">
        <f>SUM(H94:H96)</f>
        <v>0</v>
      </c>
    </row>
    <row r="94" spans="2:8" x14ac:dyDescent="0.2">
      <c r="B94" s="310"/>
      <c r="C94" s="312" t="s">
        <v>404</v>
      </c>
      <c r="D94" s="330"/>
      <c r="E94" s="314">
        <v>0</v>
      </c>
      <c r="F94" s="314">
        <v>0</v>
      </c>
      <c r="G94" s="314">
        <v>0</v>
      </c>
      <c r="H94" s="314">
        <v>0</v>
      </c>
    </row>
    <row r="95" spans="2:8" x14ac:dyDescent="0.2">
      <c r="B95" s="310"/>
      <c r="C95" s="312" t="s">
        <v>405</v>
      </c>
      <c r="D95" s="330"/>
      <c r="E95" s="314">
        <v>0</v>
      </c>
      <c r="F95" s="314">
        <v>0</v>
      </c>
      <c r="G95" s="314">
        <v>0</v>
      </c>
      <c r="H95" s="314">
        <v>0</v>
      </c>
    </row>
    <row r="96" spans="2:8" x14ac:dyDescent="0.2">
      <c r="B96" s="310"/>
      <c r="C96" s="312" t="s">
        <v>406</v>
      </c>
      <c r="D96" s="330"/>
      <c r="E96" s="314">
        <v>0</v>
      </c>
      <c r="F96" s="314">
        <v>0</v>
      </c>
      <c r="G96" s="314">
        <v>0</v>
      </c>
      <c r="H96" s="314">
        <v>0</v>
      </c>
    </row>
    <row r="97" spans="2:8" x14ac:dyDescent="0.2">
      <c r="B97" s="310"/>
      <c r="C97" s="808" t="s">
        <v>408</v>
      </c>
      <c r="D97" s="810"/>
      <c r="E97" s="313">
        <f>E93+E89</f>
        <v>0</v>
      </c>
      <c r="F97" s="313">
        <f>F93+F89</f>
        <v>0</v>
      </c>
      <c r="G97" s="313">
        <f>G93+G89</f>
        <v>0</v>
      </c>
      <c r="H97" s="313">
        <f>H93+H89</f>
        <v>0</v>
      </c>
    </row>
    <row r="98" spans="2:8" x14ac:dyDescent="0.2">
      <c r="B98" s="310"/>
      <c r="C98" s="808"/>
      <c r="D98" s="808"/>
      <c r="E98" s="808"/>
      <c r="F98" s="808"/>
      <c r="G98" s="808"/>
      <c r="H98" s="808"/>
    </row>
    <row r="99" spans="2:8" x14ac:dyDescent="0.2">
      <c r="B99" s="310"/>
      <c r="C99" s="808" t="s">
        <v>402</v>
      </c>
      <c r="D99" s="808"/>
      <c r="E99" s="808"/>
      <c r="F99" s="808"/>
      <c r="G99" s="808"/>
      <c r="H99" s="808"/>
    </row>
    <row r="100" spans="2:8" x14ac:dyDescent="0.2">
      <c r="B100" s="310"/>
      <c r="C100" s="809" t="s">
        <v>403</v>
      </c>
      <c r="D100" s="810"/>
      <c r="E100" s="314">
        <f>SUM(E101:E103)</f>
        <v>0</v>
      </c>
      <c r="F100" s="314">
        <f>SUM(F101:F103)</f>
        <v>0</v>
      </c>
      <c r="G100" s="314">
        <f>SUM(G101:G103)</f>
        <v>0</v>
      </c>
      <c r="H100" s="314">
        <f>SUM(H101:H103)</f>
        <v>0</v>
      </c>
    </row>
    <row r="101" spans="2:8" x14ac:dyDescent="0.2">
      <c r="B101" s="310"/>
      <c r="C101" s="312" t="s">
        <v>404</v>
      </c>
      <c r="D101" s="330"/>
      <c r="E101" s="314">
        <v>0</v>
      </c>
      <c r="F101" s="314">
        <v>0</v>
      </c>
      <c r="G101" s="314">
        <v>0</v>
      </c>
      <c r="H101" s="314">
        <v>0</v>
      </c>
    </row>
    <row r="102" spans="2:8" x14ac:dyDescent="0.2">
      <c r="B102" s="310"/>
      <c r="C102" s="312" t="s">
        <v>405</v>
      </c>
      <c r="D102" s="330"/>
      <c r="E102" s="314">
        <v>0</v>
      </c>
      <c r="F102" s="314">
        <v>0</v>
      </c>
      <c r="G102" s="314">
        <v>0</v>
      </c>
      <c r="H102" s="314">
        <v>0</v>
      </c>
    </row>
    <row r="103" spans="2:8" x14ac:dyDescent="0.2">
      <c r="B103" s="310"/>
      <c r="C103" s="312" t="s">
        <v>406</v>
      </c>
      <c r="D103" s="330"/>
      <c r="E103" s="314">
        <v>0</v>
      </c>
      <c r="F103" s="314">
        <v>0</v>
      </c>
      <c r="G103" s="314">
        <v>0</v>
      </c>
      <c r="H103" s="314">
        <v>0</v>
      </c>
    </row>
    <row r="104" spans="2:8" x14ac:dyDescent="0.2">
      <c r="B104" s="310"/>
      <c r="C104" s="809" t="s">
        <v>407</v>
      </c>
      <c r="D104" s="810"/>
      <c r="E104" s="314">
        <f>SUM(E105:E107)</f>
        <v>0</v>
      </c>
      <c r="F104" s="314">
        <f>SUM(F105:F107)</f>
        <v>0</v>
      </c>
      <c r="G104" s="314">
        <f>SUM(G105:G107)</f>
        <v>0</v>
      </c>
      <c r="H104" s="314">
        <f>SUM(H105:H107)</f>
        <v>0</v>
      </c>
    </row>
    <row r="105" spans="2:8" x14ac:dyDescent="0.2">
      <c r="B105" s="310"/>
      <c r="C105" s="312" t="s">
        <v>404</v>
      </c>
      <c r="D105" s="330"/>
      <c r="E105" s="314">
        <v>0</v>
      </c>
      <c r="F105" s="314">
        <v>0</v>
      </c>
      <c r="G105" s="314">
        <v>0</v>
      </c>
      <c r="H105" s="314">
        <v>0</v>
      </c>
    </row>
    <row r="106" spans="2:8" x14ac:dyDescent="0.2">
      <c r="B106" s="310"/>
      <c r="C106" s="312" t="s">
        <v>405</v>
      </c>
      <c r="D106" s="330"/>
      <c r="E106" s="314">
        <v>0</v>
      </c>
      <c r="F106" s="314">
        <v>0</v>
      </c>
      <c r="G106" s="314">
        <v>0</v>
      </c>
      <c r="H106" s="314">
        <v>0</v>
      </c>
    </row>
    <row r="107" spans="2:8" x14ac:dyDescent="0.2">
      <c r="B107" s="310"/>
      <c r="C107" s="312" t="s">
        <v>406</v>
      </c>
      <c r="D107" s="330"/>
      <c r="E107" s="314">
        <v>0</v>
      </c>
      <c r="F107" s="314">
        <v>0</v>
      </c>
      <c r="G107" s="314">
        <v>0</v>
      </c>
      <c r="H107" s="314">
        <v>0</v>
      </c>
    </row>
    <row r="108" spans="2:8" x14ac:dyDescent="0.2">
      <c r="B108" s="310"/>
      <c r="C108" s="808" t="s">
        <v>408</v>
      </c>
      <c r="D108" s="810"/>
      <c r="E108" s="313">
        <f>E104+E100</f>
        <v>0</v>
      </c>
      <c r="F108" s="313">
        <f>F104+F100</f>
        <v>0</v>
      </c>
      <c r="G108" s="313">
        <f>G104+G100</f>
        <v>0</v>
      </c>
      <c r="H108" s="313">
        <f>H104+H100</f>
        <v>0</v>
      </c>
    </row>
    <row r="109" spans="2:8" x14ac:dyDescent="0.2">
      <c r="B109" s="310"/>
      <c r="C109" s="805"/>
      <c r="D109" s="805"/>
      <c r="E109" s="805"/>
      <c r="F109" s="805"/>
      <c r="G109" s="805"/>
      <c r="H109" s="805"/>
    </row>
    <row r="110" spans="2:8" x14ac:dyDescent="0.2">
      <c r="B110" s="310"/>
      <c r="C110" s="808" t="s">
        <v>402</v>
      </c>
      <c r="D110" s="808"/>
      <c r="E110" s="808"/>
      <c r="F110" s="808"/>
      <c r="G110" s="808"/>
      <c r="H110" s="808"/>
    </row>
    <row r="111" spans="2:8" x14ac:dyDescent="0.2">
      <c r="B111" s="310"/>
      <c r="C111" s="809" t="s">
        <v>403</v>
      </c>
      <c r="D111" s="810"/>
      <c r="E111" s="314">
        <f>SUM(E112:E114)</f>
        <v>0</v>
      </c>
      <c r="F111" s="314">
        <f>SUM(F112:F114)</f>
        <v>0</v>
      </c>
      <c r="G111" s="314">
        <f>SUM(G112:G114)</f>
        <v>0</v>
      </c>
      <c r="H111" s="314">
        <f>SUM(H112:H114)</f>
        <v>0</v>
      </c>
    </row>
    <row r="112" spans="2:8" x14ac:dyDescent="0.2">
      <c r="B112" s="310"/>
      <c r="C112" s="312" t="s">
        <v>404</v>
      </c>
      <c r="D112" s="330"/>
      <c r="E112" s="314">
        <v>0</v>
      </c>
      <c r="F112" s="314">
        <v>0</v>
      </c>
      <c r="G112" s="314">
        <v>0</v>
      </c>
      <c r="H112" s="314">
        <v>0</v>
      </c>
    </row>
    <row r="113" spans="2:8" x14ac:dyDescent="0.2">
      <c r="B113" s="310"/>
      <c r="C113" s="312" t="s">
        <v>405</v>
      </c>
      <c r="D113" s="330"/>
      <c r="E113" s="314">
        <v>0</v>
      </c>
      <c r="F113" s="314">
        <v>0</v>
      </c>
      <c r="G113" s="314">
        <v>0</v>
      </c>
      <c r="H113" s="314">
        <v>0</v>
      </c>
    </row>
    <row r="114" spans="2:8" x14ac:dyDescent="0.2">
      <c r="B114" s="310"/>
      <c r="C114" s="312" t="s">
        <v>406</v>
      </c>
      <c r="D114" s="330"/>
      <c r="E114" s="314">
        <v>0</v>
      </c>
      <c r="F114" s="314">
        <v>0</v>
      </c>
      <c r="G114" s="314">
        <v>0</v>
      </c>
      <c r="H114" s="314">
        <v>0</v>
      </c>
    </row>
    <row r="115" spans="2:8" x14ac:dyDescent="0.2">
      <c r="B115" s="310"/>
      <c r="C115" s="809" t="s">
        <v>407</v>
      </c>
      <c r="D115" s="810"/>
      <c r="E115" s="314">
        <f>SUM(E116:E118)</f>
        <v>0</v>
      </c>
      <c r="F115" s="314">
        <f>SUM(F116:F118)</f>
        <v>0</v>
      </c>
      <c r="G115" s="314">
        <f>SUM(G116:G118)</f>
        <v>0</v>
      </c>
      <c r="H115" s="314">
        <f>SUM(H116:H118)</f>
        <v>0</v>
      </c>
    </row>
    <row r="116" spans="2:8" x14ac:dyDescent="0.2">
      <c r="B116" s="310"/>
      <c r="C116" s="312" t="s">
        <v>404</v>
      </c>
      <c r="D116" s="330"/>
      <c r="E116" s="314">
        <v>0</v>
      </c>
      <c r="F116" s="314">
        <v>0</v>
      </c>
      <c r="G116" s="314">
        <v>0</v>
      </c>
      <c r="H116" s="314">
        <v>0</v>
      </c>
    </row>
    <row r="117" spans="2:8" x14ac:dyDescent="0.2">
      <c r="B117" s="310"/>
      <c r="C117" s="312" t="s">
        <v>405</v>
      </c>
      <c r="D117" s="330"/>
      <c r="E117" s="314">
        <v>0</v>
      </c>
      <c r="F117" s="314">
        <v>0</v>
      </c>
      <c r="G117" s="314">
        <v>0</v>
      </c>
      <c r="H117" s="314">
        <v>0</v>
      </c>
    </row>
    <row r="118" spans="2:8" x14ac:dyDescent="0.2">
      <c r="B118" s="310"/>
      <c r="C118" s="312" t="s">
        <v>406</v>
      </c>
      <c r="D118" s="330"/>
      <c r="E118" s="314">
        <v>0</v>
      </c>
      <c r="F118" s="314">
        <v>0</v>
      </c>
      <c r="G118" s="314">
        <v>0</v>
      </c>
      <c r="H118" s="314">
        <v>0</v>
      </c>
    </row>
    <row r="119" spans="2:8" x14ac:dyDescent="0.2">
      <c r="B119" s="310"/>
      <c r="C119" s="808" t="s">
        <v>408</v>
      </c>
      <c r="D119" s="810"/>
      <c r="E119" s="313">
        <f>E115+E111</f>
        <v>0</v>
      </c>
      <c r="F119" s="313">
        <f>F115+F111</f>
        <v>0</v>
      </c>
      <c r="G119" s="313">
        <f>G115+G111</f>
        <v>0</v>
      </c>
      <c r="H119" s="313">
        <f>H115+H111</f>
        <v>0</v>
      </c>
    </row>
    <row r="120" spans="2:8" x14ac:dyDescent="0.2">
      <c r="B120" s="310"/>
      <c r="C120" s="329" t="s">
        <v>411</v>
      </c>
      <c r="D120" s="330"/>
      <c r="E120" s="313">
        <v>0</v>
      </c>
      <c r="F120" s="313">
        <v>0</v>
      </c>
      <c r="G120" s="313">
        <v>0</v>
      </c>
      <c r="H120" s="313">
        <v>0</v>
      </c>
    </row>
    <row r="121" spans="2:8" x14ac:dyDescent="0.2">
      <c r="B121" s="310"/>
      <c r="C121" s="329" t="s">
        <v>412</v>
      </c>
      <c r="D121" s="330"/>
      <c r="E121" s="313">
        <v>0</v>
      </c>
      <c r="F121" s="313">
        <v>0</v>
      </c>
      <c r="G121" s="313">
        <v>0</v>
      </c>
      <c r="H121" s="313">
        <v>0</v>
      </c>
    </row>
    <row r="122" spans="2:8" x14ac:dyDescent="0.2">
      <c r="B122" s="310"/>
      <c r="C122" s="808" t="s">
        <v>379</v>
      </c>
      <c r="D122" s="810"/>
      <c r="E122" s="315">
        <f>E119+E108+E97+E86+E75+E120</f>
        <v>0</v>
      </c>
      <c r="F122" s="315">
        <f>F119+F108+F97+F86+F75+F120</f>
        <v>0</v>
      </c>
      <c r="G122" s="315">
        <f>G119+G108+G97+G86+G75+G120</f>
        <v>0</v>
      </c>
      <c r="H122" s="315">
        <f>H119+H108+H97+H86+H75+H120</f>
        <v>0</v>
      </c>
    </row>
    <row r="123" spans="2:8" x14ac:dyDescent="0.2">
      <c r="B123" s="812"/>
      <c r="C123" s="812"/>
      <c r="D123" s="812"/>
      <c r="E123" s="812"/>
      <c r="F123" s="812"/>
      <c r="G123" s="812"/>
      <c r="H123" s="812"/>
    </row>
    <row r="124" spans="2:8" x14ac:dyDescent="0.2">
      <c r="B124" s="813"/>
      <c r="C124" s="813"/>
      <c r="D124" s="813"/>
      <c r="E124" s="813"/>
      <c r="F124" s="813"/>
      <c r="G124" s="813"/>
      <c r="H124" s="813"/>
    </row>
    <row r="125" spans="2:8" x14ac:dyDescent="0.2">
      <c r="B125" s="298"/>
      <c r="C125" s="298"/>
      <c r="D125" s="298"/>
      <c r="E125" s="316"/>
      <c r="F125" s="316"/>
      <c r="G125" s="316"/>
      <c r="H125" s="316"/>
    </row>
    <row r="126" spans="2:8" x14ac:dyDescent="0.2">
      <c r="C126" s="298"/>
      <c r="D126" s="298"/>
      <c r="E126" s="316"/>
      <c r="F126" s="316"/>
      <c r="G126" s="316"/>
      <c r="H126" s="316"/>
    </row>
    <row r="134" spans="3:8" x14ac:dyDescent="0.2">
      <c r="C134" s="292"/>
      <c r="D134" s="292"/>
      <c r="E134" s="298"/>
      <c r="F134" s="298"/>
      <c r="G134" s="298"/>
      <c r="H134" s="298"/>
    </row>
    <row r="135" spans="3:8" x14ac:dyDescent="0.2">
      <c r="C135" s="292"/>
      <c r="D135" s="292"/>
      <c r="E135" s="298"/>
      <c r="F135" s="298"/>
      <c r="G135" s="298"/>
      <c r="H135" s="298"/>
    </row>
  </sheetData>
  <mergeCells count="59">
    <mergeCell ref="B123:H123"/>
    <mergeCell ref="B124:H124"/>
    <mergeCell ref="C64:D64"/>
    <mergeCell ref="C109:H109"/>
    <mergeCell ref="C110:H110"/>
    <mergeCell ref="C111:D111"/>
    <mergeCell ref="C115:D115"/>
    <mergeCell ref="C119:D119"/>
    <mergeCell ref="C122:D122"/>
    <mergeCell ref="C97:D97"/>
    <mergeCell ref="C98:H98"/>
    <mergeCell ref="C99:H99"/>
    <mergeCell ref="C100:D100"/>
    <mergeCell ref="C104:D104"/>
    <mergeCell ref="C108:D108"/>
    <mergeCell ref="C82:D82"/>
    <mergeCell ref="C86:D86"/>
    <mergeCell ref="C87:H87"/>
    <mergeCell ref="C88:H88"/>
    <mergeCell ref="C89:D89"/>
    <mergeCell ref="C93:D93"/>
    <mergeCell ref="C78:D78"/>
    <mergeCell ref="C55:D55"/>
    <mergeCell ref="C59:D59"/>
    <mergeCell ref="C62:D62"/>
    <mergeCell ref="C63:H63"/>
    <mergeCell ref="C65:D65"/>
    <mergeCell ref="C66:H66"/>
    <mergeCell ref="C67:D67"/>
    <mergeCell ref="C71:D71"/>
    <mergeCell ref="C75:D75"/>
    <mergeCell ref="C76:H76"/>
    <mergeCell ref="C77:H77"/>
    <mergeCell ref="C51:D51"/>
    <mergeCell ref="C28:H28"/>
    <mergeCell ref="C29:D29"/>
    <mergeCell ref="C33:D33"/>
    <mergeCell ref="C37:D37"/>
    <mergeCell ref="C38:H38"/>
    <mergeCell ref="C39:H39"/>
    <mergeCell ref="C40:D40"/>
    <mergeCell ref="C44:D44"/>
    <mergeCell ref="C48:D48"/>
    <mergeCell ref="C49:H49"/>
    <mergeCell ref="C50:H50"/>
    <mergeCell ref="C27:H27"/>
    <mergeCell ref="C1:H1"/>
    <mergeCell ref="C3:H3"/>
    <mergeCell ref="C4:D4"/>
    <mergeCell ref="C5:D5"/>
    <mergeCell ref="C6:H6"/>
    <mergeCell ref="C7:D7"/>
    <mergeCell ref="C11:D11"/>
    <mergeCell ref="C15:D15"/>
    <mergeCell ref="C16:H16"/>
    <mergeCell ref="C17:H17"/>
    <mergeCell ref="C18:D18"/>
    <mergeCell ref="C22:D22"/>
    <mergeCell ref="C26:D26"/>
  </mergeCells>
  <printOptions horizontalCentered="1"/>
  <pageMargins left="0.23622047244094491" right="0.23622047244094491" top="0.74803149606299213" bottom="0.74803149606299213" header="0.31496062992125984" footer="0.31496062992125984"/>
  <pageSetup paperSize="9" scale="89" fitToHeight="0" orientation="portrait" r:id="rId1"/>
  <headerFooter alignWithMargins="0"/>
  <rowBreaks count="1" manualBreakCount="1">
    <brk id="63"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C77F1-F4FB-4043-B877-C2B110EAB898}">
  <sheetPr>
    <tabColor theme="4"/>
  </sheetPr>
  <dimension ref="A1:I175"/>
  <sheetViews>
    <sheetView showGridLines="0" view="pageBreakPreview" zoomScaleNormal="100" zoomScaleSheetLayoutView="100" workbookViewId="0">
      <selection activeCell="E14" sqref="E14"/>
    </sheetView>
  </sheetViews>
  <sheetFormatPr defaultColWidth="9.140625" defaultRowHeight="11.25" x14ac:dyDescent="0.2"/>
  <cols>
    <col min="1" max="1" width="3.85546875" style="291" customWidth="1"/>
    <col min="2" max="2" width="1" style="291" customWidth="1"/>
    <col min="3" max="3" width="32.85546875" style="291" customWidth="1"/>
    <col min="4" max="4" width="16.42578125" style="291" customWidth="1"/>
    <col min="5" max="8" width="14.85546875" style="291" customWidth="1"/>
    <col min="9" max="12" width="9.140625" style="291"/>
    <col min="13" max="13" width="1.28515625" style="291" customWidth="1"/>
    <col min="14" max="16384" width="9.140625" style="291"/>
  </cols>
  <sheetData>
    <row r="1" spans="1:9" ht="12.75" customHeight="1" x14ac:dyDescent="0.2">
      <c r="A1" s="347" t="s">
        <v>371</v>
      </c>
      <c r="C1" s="806" t="s">
        <v>401</v>
      </c>
      <c r="D1" s="806"/>
      <c r="E1" s="806"/>
      <c r="F1" s="806"/>
      <c r="G1" s="806"/>
      <c r="H1" s="806"/>
      <c r="I1" s="290"/>
    </row>
    <row r="2" spans="1:9" ht="12.75" customHeight="1" x14ac:dyDescent="0.2">
      <c r="B2" s="310"/>
      <c r="C2" s="311" t="str">
        <f>"For the four years ended 30 June "&amp;Title!Z2+4</f>
        <v>For the four years ended 30 June 2030</v>
      </c>
      <c r="D2" s="300"/>
      <c r="E2" s="300"/>
      <c r="F2" s="300"/>
      <c r="G2" s="300"/>
      <c r="H2" s="300"/>
    </row>
    <row r="3" spans="1:9" ht="7.5" customHeight="1" x14ac:dyDescent="0.2">
      <c r="B3" s="310"/>
      <c r="C3" s="805"/>
      <c r="D3" s="805"/>
      <c r="E3" s="805"/>
      <c r="F3" s="805"/>
      <c r="G3" s="805"/>
      <c r="H3" s="805"/>
    </row>
    <row r="4" spans="1:9" x14ac:dyDescent="0.2">
      <c r="B4" s="310"/>
      <c r="C4" s="807"/>
      <c r="D4" s="807"/>
      <c r="E4" s="544" t="str">
        <f>Title!AD2</f>
        <v>2026/27</v>
      </c>
      <c r="F4" s="544" t="str">
        <f>Title!AE2</f>
        <v>2027/28</v>
      </c>
      <c r="G4" s="544" t="str">
        <f>Title!AF2</f>
        <v>2028/29</v>
      </c>
      <c r="H4" s="544" t="str">
        <f>Title!AG2</f>
        <v>2029/30</v>
      </c>
    </row>
    <row r="5" spans="1:9" x14ac:dyDescent="0.2">
      <c r="B5" s="310"/>
      <c r="C5" s="807"/>
      <c r="D5" s="807"/>
      <c r="E5" s="545" t="s">
        <v>149</v>
      </c>
      <c r="F5" s="545" t="s">
        <v>149</v>
      </c>
      <c r="G5" s="545" t="s">
        <v>149</v>
      </c>
      <c r="H5" s="545" t="s">
        <v>149</v>
      </c>
    </row>
    <row r="6" spans="1:9" x14ac:dyDescent="0.2">
      <c r="B6" s="310"/>
      <c r="C6" s="808" t="s">
        <v>402</v>
      </c>
      <c r="D6" s="808"/>
      <c r="E6" s="808"/>
      <c r="F6" s="808"/>
      <c r="G6" s="808"/>
      <c r="H6" s="808"/>
    </row>
    <row r="7" spans="1:9" x14ac:dyDescent="0.2">
      <c r="B7" s="310"/>
      <c r="C7" s="809" t="s">
        <v>403</v>
      </c>
      <c r="D7" s="810"/>
      <c r="E7" s="302">
        <f>SUM(E8:E12)</f>
        <v>0</v>
      </c>
      <c r="F7" s="302">
        <f>SUM(F8:F12)</f>
        <v>0</v>
      </c>
      <c r="G7" s="302">
        <f>SUM(G8:G12)</f>
        <v>0</v>
      </c>
      <c r="H7" s="302">
        <f>SUM(H8:H12)</f>
        <v>0</v>
      </c>
    </row>
    <row r="8" spans="1:9" x14ac:dyDescent="0.2">
      <c r="B8" s="310"/>
      <c r="C8" s="312" t="s">
        <v>404</v>
      </c>
      <c r="D8" s="330"/>
      <c r="E8" s="302">
        <v>0</v>
      </c>
      <c r="F8" s="302">
        <v>0</v>
      </c>
      <c r="G8" s="302">
        <v>0</v>
      </c>
      <c r="H8" s="302">
        <v>0</v>
      </c>
    </row>
    <row r="9" spans="1:9" x14ac:dyDescent="0.2">
      <c r="B9" s="310"/>
      <c r="C9" s="312" t="s">
        <v>405</v>
      </c>
      <c r="D9" s="330"/>
      <c r="E9" s="302">
        <v>0</v>
      </c>
      <c r="F9" s="302">
        <v>0</v>
      </c>
      <c r="G9" s="302">
        <v>0</v>
      </c>
      <c r="H9" s="302">
        <v>0</v>
      </c>
    </row>
    <row r="10" spans="1:9" x14ac:dyDescent="0.2">
      <c r="B10" s="310"/>
      <c r="C10" s="312" t="s">
        <v>406</v>
      </c>
      <c r="D10" s="330"/>
      <c r="E10" s="302">
        <v>0</v>
      </c>
      <c r="F10" s="302">
        <v>0</v>
      </c>
      <c r="G10" s="302">
        <v>0</v>
      </c>
      <c r="H10" s="302">
        <v>0</v>
      </c>
    </row>
    <row r="11" spans="1:9" x14ac:dyDescent="0.2">
      <c r="B11" s="310"/>
      <c r="C11" s="312" t="s">
        <v>413</v>
      </c>
      <c r="D11" s="330"/>
      <c r="E11" s="302">
        <v>0</v>
      </c>
      <c r="F11" s="302">
        <v>0</v>
      </c>
      <c r="G11" s="302">
        <v>0</v>
      </c>
      <c r="H11" s="302">
        <v>0</v>
      </c>
    </row>
    <row r="12" spans="1:9" x14ac:dyDescent="0.2">
      <c r="B12" s="310"/>
      <c r="C12" s="312" t="s">
        <v>414</v>
      </c>
      <c r="D12" s="330"/>
      <c r="E12" s="302">
        <v>0</v>
      </c>
      <c r="F12" s="302">
        <v>0</v>
      </c>
      <c r="G12" s="302">
        <v>0</v>
      </c>
      <c r="H12" s="302">
        <v>0</v>
      </c>
    </row>
    <row r="13" spans="1:9" x14ac:dyDescent="0.2">
      <c r="B13" s="310"/>
      <c r="C13" s="809" t="s">
        <v>407</v>
      </c>
      <c r="D13" s="810"/>
      <c r="E13" s="302">
        <f>SUM(E14:E18)</f>
        <v>0</v>
      </c>
      <c r="F13" s="302">
        <f>SUM(F14:F18)</f>
        <v>0</v>
      </c>
      <c r="G13" s="302">
        <f>SUM(G14:G18)</f>
        <v>0</v>
      </c>
      <c r="H13" s="302">
        <f>SUM(H14:H18)</f>
        <v>0</v>
      </c>
    </row>
    <row r="14" spans="1:9" x14ac:dyDescent="0.2">
      <c r="B14" s="310"/>
      <c r="C14" s="312" t="s">
        <v>404</v>
      </c>
      <c r="D14" s="330"/>
      <c r="E14" s="302">
        <v>0</v>
      </c>
      <c r="F14" s="302">
        <v>0</v>
      </c>
      <c r="G14" s="302">
        <v>0</v>
      </c>
      <c r="H14" s="302">
        <v>0</v>
      </c>
    </row>
    <row r="15" spans="1:9" x14ac:dyDescent="0.2">
      <c r="B15" s="310"/>
      <c r="C15" s="312" t="s">
        <v>405</v>
      </c>
      <c r="D15" s="330"/>
      <c r="E15" s="302">
        <v>0</v>
      </c>
      <c r="F15" s="302">
        <v>0</v>
      </c>
      <c r="G15" s="302">
        <v>0</v>
      </c>
      <c r="H15" s="302">
        <v>0</v>
      </c>
    </row>
    <row r="16" spans="1:9" x14ac:dyDescent="0.2">
      <c r="B16" s="310"/>
      <c r="C16" s="312" t="s">
        <v>406</v>
      </c>
      <c r="D16" s="330"/>
      <c r="E16" s="302">
        <v>0</v>
      </c>
      <c r="F16" s="302">
        <v>0</v>
      </c>
      <c r="G16" s="302">
        <v>0</v>
      </c>
      <c r="H16" s="302">
        <v>0</v>
      </c>
    </row>
    <row r="17" spans="2:8" x14ac:dyDescent="0.2">
      <c r="B17" s="310"/>
      <c r="C17" s="312" t="s">
        <v>413</v>
      </c>
      <c r="D17" s="330"/>
      <c r="E17" s="302">
        <v>0</v>
      </c>
      <c r="F17" s="302">
        <v>0</v>
      </c>
      <c r="G17" s="302">
        <v>0</v>
      </c>
      <c r="H17" s="302">
        <v>0</v>
      </c>
    </row>
    <row r="18" spans="2:8" x14ac:dyDescent="0.2">
      <c r="B18" s="310"/>
      <c r="C18" s="312" t="s">
        <v>414</v>
      </c>
      <c r="D18" s="330"/>
      <c r="E18" s="302">
        <v>0</v>
      </c>
      <c r="F18" s="302">
        <v>0</v>
      </c>
      <c r="G18" s="302">
        <v>0</v>
      </c>
      <c r="H18" s="302">
        <v>0</v>
      </c>
    </row>
    <row r="19" spans="2:8" x14ac:dyDescent="0.2">
      <c r="B19" s="310"/>
      <c r="C19" s="808" t="s">
        <v>408</v>
      </c>
      <c r="D19" s="810"/>
      <c r="E19" s="304">
        <f>E13+E7</f>
        <v>0</v>
      </c>
      <c r="F19" s="304">
        <f>F13+F7</f>
        <v>0</v>
      </c>
      <c r="G19" s="304">
        <f>G13+G7</f>
        <v>0</v>
      </c>
      <c r="H19" s="304">
        <f>H13+H7</f>
        <v>0</v>
      </c>
    </row>
    <row r="20" spans="2:8" x14ac:dyDescent="0.2">
      <c r="B20" s="310"/>
      <c r="C20" s="808"/>
      <c r="D20" s="808"/>
      <c r="E20" s="808"/>
      <c r="F20" s="808"/>
      <c r="G20" s="808"/>
      <c r="H20" s="808"/>
    </row>
    <row r="21" spans="2:8" x14ac:dyDescent="0.2">
      <c r="B21" s="310"/>
      <c r="C21" s="808" t="s">
        <v>402</v>
      </c>
      <c r="D21" s="808"/>
      <c r="E21" s="808"/>
      <c r="F21" s="808"/>
      <c r="G21" s="808"/>
      <c r="H21" s="808"/>
    </row>
    <row r="22" spans="2:8" x14ac:dyDescent="0.2">
      <c r="B22" s="310"/>
      <c r="C22" s="809" t="s">
        <v>403</v>
      </c>
      <c r="D22" s="810"/>
      <c r="E22" s="302">
        <f>SUM(E23:E27)</f>
        <v>0</v>
      </c>
      <c r="F22" s="302">
        <f>SUM(F23:F27)</f>
        <v>0</v>
      </c>
      <c r="G22" s="302">
        <f>SUM(G23:G27)</f>
        <v>0</v>
      </c>
      <c r="H22" s="302">
        <f>SUM(H23:H27)</f>
        <v>0</v>
      </c>
    </row>
    <row r="23" spans="2:8" x14ac:dyDescent="0.2">
      <c r="B23" s="310"/>
      <c r="C23" s="312" t="s">
        <v>404</v>
      </c>
      <c r="D23" s="330"/>
      <c r="E23" s="302">
        <v>0</v>
      </c>
      <c r="F23" s="302">
        <v>0</v>
      </c>
      <c r="G23" s="302">
        <v>0</v>
      </c>
      <c r="H23" s="302">
        <v>0</v>
      </c>
    </row>
    <row r="24" spans="2:8" x14ac:dyDescent="0.2">
      <c r="B24" s="310"/>
      <c r="C24" s="312" t="s">
        <v>405</v>
      </c>
      <c r="D24" s="330"/>
      <c r="E24" s="302">
        <v>0</v>
      </c>
      <c r="F24" s="302">
        <v>0</v>
      </c>
      <c r="G24" s="302">
        <v>0</v>
      </c>
      <c r="H24" s="302">
        <v>0</v>
      </c>
    </row>
    <row r="25" spans="2:8" ht="12.6" customHeight="1" x14ac:dyDescent="0.2">
      <c r="C25" s="312" t="s">
        <v>406</v>
      </c>
      <c r="D25" s="308"/>
      <c r="E25" s="302">
        <v>0</v>
      </c>
      <c r="F25" s="302">
        <v>0</v>
      </c>
      <c r="G25" s="302">
        <v>0</v>
      </c>
      <c r="H25" s="302">
        <v>0</v>
      </c>
    </row>
    <row r="26" spans="2:8" x14ac:dyDescent="0.2">
      <c r="B26" s="310"/>
      <c r="C26" s="312" t="s">
        <v>413</v>
      </c>
      <c r="D26" s="330"/>
      <c r="E26" s="302">
        <v>0</v>
      </c>
      <c r="F26" s="302">
        <v>0</v>
      </c>
      <c r="G26" s="302">
        <v>0</v>
      </c>
      <c r="H26" s="302">
        <v>0</v>
      </c>
    </row>
    <row r="27" spans="2:8" x14ac:dyDescent="0.2">
      <c r="B27" s="310"/>
      <c r="C27" s="312" t="s">
        <v>414</v>
      </c>
      <c r="D27" s="330"/>
      <c r="E27" s="302">
        <v>0</v>
      </c>
      <c r="F27" s="302">
        <v>0</v>
      </c>
      <c r="G27" s="302">
        <v>0</v>
      </c>
      <c r="H27" s="302">
        <v>0</v>
      </c>
    </row>
    <row r="28" spans="2:8" x14ac:dyDescent="0.2">
      <c r="B28" s="310"/>
      <c r="C28" s="809" t="s">
        <v>407</v>
      </c>
      <c r="D28" s="810"/>
      <c r="E28" s="302">
        <f>SUM(E29:E33)</f>
        <v>0</v>
      </c>
      <c r="F28" s="302">
        <f>SUM(F29:F33)</f>
        <v>0</v>
      </c>
      <c r="G28" s="302">
        <f>SUM(G29:G33)</f>
        <v>0</v>
      </c>
      <c r="H28" s="302">
        <f>SUM(H29:H33)</f>
        <v>0</v>
      </c>
    </row>
    <row r="29" spans="2:8" x14ac:dyDescent="0.2">
      <c r="B29" s="310"/>
      <c r="C29" s="312" t="s">
        <v>404</v>
      </c>
      <c r="D29" s="330"/>
      <c r="E29" s="302">
        <v>0</v>
      </c>
      <c r="F29" s="302">
        <v>0</v>
      </c>
      <c r="G29" s="302">
        <v>0</v>
      </c>
      <c r="H29" s="302">
        <v>0</v>
      </c>
    </row>
    <row r="30" spans="2:8" x14ac:dyDescent="0.2">
      <c r="B30" s="310"/>
      <c r="C30" s="312" t="s">
        <v>405</v>
      </c>
      <c r="D30" s="330"/>
      <c r="E30" s="302">
        <v>0</v>
      </c>
      <c r="F30" s="302">
        <v>0</v>
      </c>
      <c r="G30" s="302">
        <v>0</v>
      </c>
      <c r="H30" s="302">
        <v>0</v>
      </c>
    </row>
    <row r="31" spans="2:8" x14ac:dyDescent="0.2">
      <c r="B31" s="310"/>
      <c r="C31" s="312" t="s">
        <v>406</v>
      </c>
      <c r="D31" s="330"/>
      <c r="E31" s="302">
        <v>0</v>
      </c>
      <c r="F31" s="302">
        <v>0</v>
      </c>
      <c r="G31" s="302">
        <v>0</v>
      </c>
      <c r="H31" s="302">
        <v>0</v>
      </c>
    </row>
    <row r="32" spans="2:8" x14ac:dyDescent="0.2">
      <c r="B32" s="310"/>
      <c r="C32" s="312" t="s">
        <v>413</v>
      </c>
      <c r="D32" s="330"/>
      <c r="E32" s="302">
        <v>0</v>
      </c>
      <c r="F32" s="302">
        <v>0</v>
      </c>
      <c r="G32" s="302">
        <v>0</v>
      </c>
      <c r="H32" s="302">
        <v>0</v>
      </c>
    </row>
    <row r="33" spans="2:8" x14ac:dyDescent="0.2">
      <c r="B33" s="310"/>
      <c r="C33" s="312" t="s">
        <v>414</v>
      </c>
      <c r="D33" s="330"/>
      <c r="E33" s="302">
        <v>0</v>
      </c>
      <c r="F33" s="302">
        <v>0</v>
      </c>
      <c r="G33" s="302">
        <v>0</v>
      </c>
      <c r="H33" s="302">
        <v>0</v>
      </c>
    </row>
    <row r="34" spans="2:8" x14ac:dyDescent="0.2">
      <c r="B34" s="310"/>
      <c r="C34" s="808" t="s">
        <v>408</v>
      </c>
      <c r="D34" s="810"/>
      <c r="E34" s="304">
        <f>E28+E22</f>
        <v>0</v>
      </c>
      <c r="F34" s="304">
        <f>F28+F22</f>
        <v>0</v>
      </c>
      <c r="G34" s="304">
        <f>G28+G22</f>
        <v>0</v>
      </c>
      <c r="H34" s="304">
        <f>H28+H22</f>
        <v>0</v>
      </c>
    </row>
    <row r="35" spans="2:8" x14ac:dyDescent="0.2">
      <c r="B35" s="310"/>
      <c r="C35" s="805"/>
      <c r="D35" s="805"/>
      <c r="E35" s="805"/>
      <c r="F35" s="805"/>
      <c r="G35" s="805"/>
      <c r="H35" s="805"/>
    </row>
    <row r="36" spans="2:8" x14ac:dyDescent="0.2">
      <c r="B36" s="310"/>
      <c r="C36" s="808" t="s">
        <v>402</v>
      </c>
      <c r="D36" s="808"/>
      <c r="E36" s="808"/>
      <c r="F36" s="808"/>
      <c r="G36" s="808"/>
      <c r="H36" s="808"/>
    </row>
    <row r="37" spans="2:8" x14ac:dyDescent="0.2">
      <c r="B37" s="310"/>
      <c r="C37" s="809" t="s">
        <v>403</v>
      </c>
      <c r="D37" s="810"/>
      <c r="E37" s="302">
        <f>SUM(E38:E42)</f>
        <v>0</v>
      </c>
      <c r="F37" s="302">
        <f>SUM(F38:F42)</f>
        <v>0</v>
      </c>
      <c r="G37" s="302">
        <f>SUM(G38:G42)</f>
        <v>0</v>
      </c>
      <c r="H37" s="302">
        <f>SUM(H38:H42)</f>
        <v>0</v>
      </c>
    </row>
    <row r="38" spans="2:8" x14ac:dyDescent="0.2">
      <c r="B38" s="310"/>
      <c r="C38" s="312" t="s">
        <v>404</v>
      </c>
      <c r="D38" s="330"/>
      <c r="E38" s="302">
        <v>0</v>
      </c>
      <c r="F38" s="302">
        <v>0</v>
      </c>
      <c r="G38" s="302">
        <v>0</v>
      </c>
      <c r="H38" s="302">
        <v>0</v>
      </c>
    </row>
    <row r="39" spans="2:8" x14ac:dyDescent="0.2">
      <c r="B39" s="310"/>
      <c r="C39" s="312" t="s">
        <v>405</v>
      </c>
      <c r="D39" s="330"/>
      <c r="E39" s="302">
        <v>0</v>
      </c>
      <c r="F39" s="302">
        <v>0</v>
      </c>
      <c r="G39" s="302">
        <v>0</v>
      </c>
      <c r="H39" s="302">
        <v>0</v>
      </c>
    </row>
    <row r="40" spans="2:8" x14ac:dyDescent="0.2">
      <c r="B40" s="310"/>
      <c r="C40" s="312" t="s">
        <v>406</v>
      </c>
      <c r="D40" s="330"/>
      <c r="E40" s="302">
        <v>0</v>
      </c>
      <c r="F40" s="302">
        <v>0</v>
      </c>
      <c r="G40" s="302">
        <v>0</v>
      </c>
      <c r="H40" s="302">
        <v>0</v>
      </c>
    </row>
    <row r="41" spans="2:8" x14ac:dyDescent="0.2">
      <c r="B41" s="310"/>
      <c r="C41" s="312" t="s">
        <v>413</v>
      </c>
      <c r="D41" s="330"/>
      <c r="E41" s="302">
        <v>0</v>
      </c>
      <c r="F41" s="302">
        <v>0</v>
      </c>
      <c r="G41" s="302">
        <v>0</v>
      </c>
      <c r="H41" s="302">
        <v>0</v>
      </c>
    </row>
    <row r="42" spans="2:8" x14ac:dyDescent="0.2">
      <c r="B42" s="310"/>
      <c r="C42" s="312" t="s">
        <v>414</v>
      </c>
      <c r="D42" s="330"/>
      <c r="E42" s="302">
        <v>0</v>
      </c>
      <c r="F42" s="302">
        <v>0</v>
      </c>
      <c r="G42" s="302">
        <v>0</v>
      </c>
      <c r="H42" s="302">
        <v>0</v>
      </c>
    </row>
    <row r="43" spans="2:8" x14ac:dyDescent="0.2">
      <c r="B43" s="310"/>
      <c r="C43" s="809" t="s">
        <v>407</v>
      </c>
      <c r="D43" s="810"/>
      <c r="E43" s="302">
        <f>SUM(E44:E48)</f>
        <v>0</v>
      </c>
      <c r="F43" s="302">
        <f>SUM(F44:F48)</f>
        <v>0</v>
      </c>
      <c r="G43" s="302">
        <f>SUM(G44:G48)</f>
        <v>0</v>
      </c>
      <c r="H43" s="302">
        <f>SUM(H44:H48)</f>
        <v>0</v>
      </c>
    </row>
    <row r="44" spans="2:8" x14ac:dyDescent="0.2">
      <c r="B44" s="310"/>
      <c r="C44" s="312" t="s">
        <v>404</v>
      </c>
      <c r="D44" s="330"/>
      <c r="E44" s="302">
        <v>0</v>
      </c>
      <c r="F44" s="302">
        <v>0</v>
      </c>
      <c r="G44" s="302">
        <v>0</v>
      </c>
      <c r="H44" s="302">
        <v>0</v>
      </c>
    </row>
    <row r="45" spans="2:8" x14ac:dyDescent="0.2">
      <c r="B45" s="310"/>
      <c r="C45" s="312" t="s">
        <v>405</v>
      </c>
      <c r="D45" s="330"/>
      <c r="E45" s="302">
        <v>0</v>
      </c>
      <c r="F45" s="302">
        <v>0</v>
      </c>
      <c r="G45" s="302">
        <v>0</v>
      </c>
      <c r="H45" s="302">
        <v>0</v>
      </c>
    </row>
    <row r="46" spans="2:8" x14ac:dyDescent="0.2">
      <c r="B46" s="310"/>
      <c r="C46" s="312" t="s">
        <v>406</v>
      </c>
      <c r="D46" s="330"/>
      <c r="E46" s="302">
        <v>0</v>
      </c>
      <c r="F46" s="302">
        <v>0</v>
      </c>
      <c r="G46" s="302">
        <v>0</v>
      </c>
      <c r="H46" s="302">
        <v>0</v>
      </c>
    </row>
    <row r="47" spans="2:8" x14ac:dyDescent="0.2">
      <c r="B47" s="310"/>
      <c r="C47" s="312" t="s">
        <v>413</v>
      </c>
      <c r="D47" s="330"/>
      <c r="E47" s="302">
        <v>0</v>
      </c>
      <c r="F47" s="302">
        <v>0</v>
      </c>
      <c r="G47" s="302">
        <v>0</v>
      </c>
      <c r="H47" s="302">
        <v>0</v>
      </c>
    </row>
    <row r="48" spans="2:8" x14ac:dyDescent="0.2">
      <c r="B48" s="310"/>
      <c r="C48" s="312" t="s">
        <v>414</v>
      </c>
      <c r="D48" s="330"/>
      <c r="E48" s="302">
        <v>0</v>
      </c>
      <c r="F48" s="302">
        <v>0</v>
      </c>
      <c r="G48" s="302">
        <v>0</v>
      </c>
      <c r="H48" s="302">
        <v>0</v>
      </c>
    </row>
    <row r="49" spans="2:8" x14ac:dyDescent="0.2">
      <c r="B49" s="310"/>
      <c r="C49" s="808" t="s">
        <v>408</v>
      </c>
      <c r="D49" s="810"/>
      <c r="E49" s="304">
        <f>E43+E37</f>
        <v>0</v>
      </c>
      <c r="F49" s="304">
        <f>F43+F37</f>
        <v>0</v>
      </c>
      <c r="G49" s="304">
        <f>G43+G37</f>
        <v>0</v>
      </c>
      <c r="H49" s="304">
        <f>H43+H37</f>
        <v>0</v>
      </c>
    </row>
    <row r="50" spans="2:8" ht="6.6" customHeight="1" x14ac:dyDescent="0.2">
      <c r="B50" s="310"/>
      <c r="C50" s="805"/>
      <c r="D50" s="805"/>
      <c r="E50" s="805"/>
      <c r="F50" s="805"/>
      <c r="G50" s="805"/>
      <c r="H50" s="805"/>
    </row>
    <row r="51" spans="2:8" x14ac:dyDescent="0.2">
      <c r="B51" s="310"/>
      <c r="C51" s="808" t="s">
        <v>402</v>
      </c>
      <c r="D51" s="808"/>
      <c r="E51" s="808"/>
      <c r="F51" s="808"/>
      <c r="G51" s="808"/>
      <c r="H51" s="808"/>
    </row>
    <row r="52" spans="2:8" x14ac:dyDescent="0.2">
      <c r="B52" s="310"/>
      <c r="C52" s="809" t="s">
        <v>403</v>
      </c>
      <c r="D52" s="810"/>
      <c r="E52" s="302">
        <f>SUM(E53:E57)</f>
        <v>0</v>
      </c>
      <c r="F52" s="302">
        <f>SUM(F53:F57)</f>
        <v>0</v>
      </c>
      <c r="G52" s="302">
        <f>SUM(G53:G57)</f>
        <v>0</v>
      </c>
      <c r="H52" s="302">
        <f>SUM(H53:H57)</f>
        <v>0</v>
      </c>
    </row>
    <row r="53" spans="2:8" x14ac:dyDescent="0.2">
      <c r="B53" s="310"/>
      <c r="C53" s="312" t="s">
        <v>404</v>
      </c>
      <c r="D53" s="330"/>
      <c r="E53" s="302">
        <v>0</v>
      </c>
      <c r="F53" s="302">
        <v>0</v>
      </c>
      <c r="G53" s="302">
        <v>0</v>
      </c>
      <c r="H53" s="302">
        <v>0</v>
      </c>
    </row>
    <row r="54" spans="2:8" x14ac:dyDescent="0.2">
      <c r="B54" s="310"/>
      <c r="C54" s="312" t="s">
        <v>405</v>
      </c>
      <c r="D54" s="330"/>
      <c r="E54" s="302">
        <v>0</v>
      </c>
      <c r="F54" s="302">
        <v>0</v>
      </c>
      <c r="G54" s="302">
        <v>0</v>
      </c>
      <c r="H54" s="302">
        <v>0</v>
      </c>
    </row>
    <row r="55" spans="2:8" x14ac:dyDescent="0.2">
      <c r="B55" s="310"/>
      <c r="C55" s="312" t="s">
        <v>406</v>
      </c>
      <c r="D55" s="330"/>
      <c r="E55" s="302">
        <v>0</v>
      </c>
      <c r="F55" s="302">
        <v>0</v>
      </c>
      <c r="G55" s="302">
        <v>0</v>
      </c>
      <c r="H55" s="302">
        <v>0</v>
      </c>
    </row>
    <row r="56" spans="2:8" x14ac:dyDescent="0.2">
      <c r="B56" s="310"/>
      <c r="C56" s="312" t="s">
        <v>413</v>
      </c>
      <c r="D56" s="330"/>
      <c r="E56" s="302">
        <v>0</v>
      </c>
      <c r="F56" s="302">
        <v>0</v>
      </c>
      <c r="G56" s="302">
        <v>0</v>
      </c>
      <c r="H56" s="302">
        <v>0</v>
      </c>
    </row>
    <row r="57" spans="2:8" x14ac:dyDescent="0.2">
      <c r="B57" s="310"/>
      <c r="C57" s="312" t="s">
        <v>414</v>
      </c>
      <c r="D57" s="330"/>
      <c r="E57" s="302">
        <v>0</v>
      </c>
      <c r="F57" s="302">
        <v>0</v>
      </c>
      <c r="G57" s="302">
        <v>0</v>
      </c>
      <c r="H57" s="302">
        <v>0</v>
      </c>
    </row>
    <row r="58" spans="2:8" x14ac:dyDescent="0.2">
      <c r="B58" s="310"/>
      <c r="C58" s="809" t="s">
        <v>407</v>
      </c>
      <c r="D58" s="810"/>
      <c r="E58" s="302">
        <f>SUM(E59:E63)</f>
        <v>0</v>
      </c>
      <c r="F58" s="302">
        <f>SUM(F59:F63)</f>
        <v>0</v>
      </c>
      <c r="G58" s="302">
        <f>SUM(G59:G63)</f>
        <v>0</v>
      </c>
      <c r="H58" s="302">
        <f>SUM(H59:H63)</f>
        <v>0</v>
      </c>
    </row>
    <row r="59" spans="2:8" x14ac:dyDescent="0.2">
      <c r="B59" s="310"/>
      <c r="C59" s="312" t="s">
        <v>404</v>
      </c>
      <c r="D59" s="330"/>
      <c r="E59" s="302">
        <v>0</v>
      </c>
      <c r="F59" s="302">
        <v>0</v>
      </c>
      <c r="G59" s="302">
        <v>0</v>
      </c>
      <c r="H59" s="302">
        <v>0</v>
      </c>
    </row>
    <row r="60" spans="2:8" x14ac:dyDescent="0.2">
      <c r="B60" s="310"/>
      <c r="C60" s="312" t="s">
        <v>405</v>
      </c>
      <c r="D60" s="330"/>
      <c r="E60" s="302">
        <v>0</v>
      </c>
      <c r="F60" s="302">
        <v>0</v>
      </c>
      <c r="G60" s="302">
        <v>0</v>
      </c>
      <c r="H60" s="302">
        <v>0</v>
      </c>
    </row>
    <row r="61" spans="2:8" x14ac:dyDescent="0.2">
      <c r="B61" s="310"/>
      <c r="C61" s="312" t="s">
        <v>406</v>
      </c>
      <c r="D61" s="330"/>
      <c r="E61" s="302">
        <v>0</v>
      </c>
      <c r="F61" s="302">
        <v>0</v>
      </c>
      <c r="G61" s="302">
        <v>0</v>
      </c>
      <c r="H61" s="302">
        <v>0</v>
      </c>
    </row>
    <row r="62" spans="2:8" x14ac:dyDescent="0.2">
      <c r="B62" s="310"/>
      <c r="C62" s="312" t="s">
        <v>413</v>
      </c>
      <c r="D62" s="330"/>
      <c r="E62" s="302">
        <v>0</v>
      </c>
      <c r="F62" s="302">
        <v>0</v>
      </c>
      <c r="G62" s="302">
        <v>0</v>
      </c>
      <c r="H62" s="302">
        <v>0</v>
      </c>
    </row>
    <row r="63" spans="2:8" x14ac:dyDescent="0.2">
      <c r="B63" s="310"/>
      <c r="C63" s="312" t="s">
        <v>414</v>
      </c>
      <c r="D63" s="330"/>
      <c r="E63" s="302">
        <v>0</v>
      </c>
      <c r="F63" s="302">
        <v>0</v>
      </c>
      <c r="G63" s="302">
        <v>0</v>
      </c>
      <c r="H63" s="302">
        <v>0</v>
      </c>
    </row>
    <row r="64" spans="2:8" x14ac:dyDescent="0.2">
      <c r="B64" s="310"/>
      <c r="C64" s="808" t="s">
        <v>408</v>
      </c>
      <c r="D64" s="810"/>
      <c r="E64" s="304">
        <f>E58+E52</f>
        <v>0</v>
      </c>
      <c r="F64" s="304">
        <f>F58+F52</f>
        <v>0</v>
      </c>
      <c r="G64" s="304">
        <f>G58+G52</f>
        <v>0</v>
      </c>
      <c r="H64" s="304">
        <f>H58+H52</f>
        <v>0</v>
      </c>
    </row>
    <row r="65" spans="2:8" ht="7.5" customHeight="1" x14ac:dyDescent="0.2">
      <c r="B65" s="310"/>
      <c r="C65" s="805"/>
      <c r="D65" s="805"/>
      <c r="E65" s="805"/>
      <c r="F65" s="805"/>
      <c r="G65" s="805"/>
      <c r="H65" s="805"/>
    </row>
    <row r="66" spans="2:8" x14ac:dyDescent="0.2">
      <c r="B66" s="310"/>
      <c r="C66" s="808" t="s">
        <v>402</v>
      </c>
      <c r="D66" s="808"/>
      <c r="E66" s="808"/>
      <c r="F66" s="808"/>
      <c r="G66" s="808"/>
      <c r="H66" s="808"/>
    </row>
    <row r="67" spans="2:8" x14ac:dyDescent="0.2">
      <c r="B67" s="310"/>
      <c r="C67" s="809" t="s">
        <v>403</v>
      </c>
      <c r="D67" s="810"/>
      <c r="E67" s="302">
        <f>SUM(E68:E72)</f>
        <v>0</v>
      </c>
      <c r="F67" s="302">
        <f>SUM(F68:F72)</f>
        <v>0</v>
      </c>
      <c r="G67" s="302">
        <f>SUM(G68:G72)</f>
        <v>0</v>
      </c>
      <c r="H67" s="302">
        <f>SUM(H68:H72)</f>
        <v>0</v>
      </c>
    </row>
    <row r="68" spans="2:8" x14ac:dyDescent="0.2">
      <c r="B68" s="310"/>
      <c r="C68" s="312" t="s">
        <v>404</v>
      </c>
      <c r="D68" s="330"/>
      <c r="E68" s="302">
        <v>0</v>
      </c>
      <c r="F68" s="302">
        <v>0</v>
      </c>
      <c r="G68" s="302">
        <v>0</v>
      </c>
      <c r="H68" s="302">
        <v>0</v>
      </c>
    </row>
    <row r="69" spans="2:8" x14ac:dyDescent="0.2">
      <c r="B69" s="310"/>
      <c r="C69" s="312" t="s">
        <v>405</v>
      </c>
      <c r="D69" s="330"/>
      <c r="E69" s="302">
        <v>0</v>
      </c>
      <c r="F69" s="302">
        <v>0</v>
      </c>
      <c r="G69" s="302">
        <v>0</v>
      </c>
      <c r="H69" s="302">
        <v>0</v>
      </c>
    </row>
    <row r="70" spans="2:8" x14ac:dyDescent="0.2">
      <c r="B70" s="310"/>
      <c r="C70" s="312" t="s">
        <v>406</v>
      </c>
      <c r="D70" s="330"/>
      <c r="E70" s="302">
        <v>0</v>
      </c>
      <c r="F70" s="302">
        <v>0</v>
      </c>
      <c r="G70" s="302">
        <v>0</v>
      </c>
      <c r="H70" s="302">
        <v>0</v>
      </c>
    </row>
    <row r="71" spans="2:8" x14ac:dyDescent="0.2">
      <c r="B71" s="310"/>
      <c r="C71" s="312" t="s">
        <v>413</v>
      </c>
      <c r="D71" s="330"/>
      <c r="E71" s="302">
        <v>0</v>
      </c>
      <c r="F71" s="302">
        <v>0</v>
      </c>
      <c r="G71" s="302">
        <v>0</v>
      </c>
      <c r="H71" s="302">
        <v>0</v>
      </c>
    </row>
    <row r="72" spans="2:8" x14ac:dyDescent="0.2">
      <c r="B72" s="310"/>
      <c r="C72" s="312" t="s">
        <v>414</v>
      </c>
      <c r="D72" s="330"/>
      <c r="E72" s="302">
        <v>0</v>
      </c>
      <c r="F72" s="302">
        <v>0</v>
      </c>
      <c r="G72" s="302">
        <v>0</v>
      </c>
      <c r="H72" s="302">
        <v>0</v>
      </c>
    </row>
    <row r="73" spans="2:8" x14ac:dyDescent="0.2">
      <c r="B73" s="310"/>
      <c r="C73" s="809" t="s">
        <v>407</v>
      </c>
      <c r="D73" s="810"/>
      <c r="E73" s="302">
        <f>SUM(E74:E78)</f>
        <v>0</v>
      </c>
      <c r="F73" s="302">
        <f>SUM(F74:F78)</f>
        <v>0</v>
      </c>
      <c r="G73" s="302">
        <f>SUM(G74:G78)</f>
        <v>0</v>
      </c>
      <c r="H73" s="302">
        <f>SUM(H74:H78)</f>
        <v>0</v>
      </c>
    </row>
    <row r="74" spans="2:8" x14ac:dyDescent="0.2">
      <c r="B74" s="310"/>
      <c r="C74" s="312" t="s">
        <v>404</v>
      </c>
      <c r="D74" s="330"/>
      <c r="E74" s="302">
        <v>0</v>
      </c>
      <c r="F74" s="302">
        <v>0</v>
      </c>
      <c r="G74" s="302">
        <v>0</v>
      </c>
      <c r="H74" s="302">
        <v>0</v>
      </c>
    </row>
    <row r="75" spans="2:8" x14ac:dyDescent="0.2">
      <c r="B75" s="310"/>
      <c r="C75" s="312" t="s">
        <v>405</v>
      </c>
      <c r="D75" s="330"/>
      <c r="E75" s="302">
        <v>0</v>
      </c>
      <c r="F75" s="302">
        <v>0</v>
      </c>
      <c r="G75" s="302">
        <v>0</v>
      </c>
      <c r="H75" s="302">
        <v>0</v>
      </c>
    </row>
    <row r="76" spans="2:8" x14ac:dyDescent="0.2">
      <c r="B76" s="310"/>
      <c r="C76" s="312" t="s">
        <v>406</v>
      </c>
      <c r="D76" s="330"/>
      <c r="E76" s="302">
        <v>0</v>
      </c>
      <c r="F76" s="302">
        <v>0</v>
      </c>
      <c r="G76" s="302">
        <v>0</v>
      </c>
      <c r="H76" s="302">
        <v>0</v>
      </c>
    </row>
    <row r="77" spans="2:8" x14ac:dyDescent="0.2">
      <c r="B77" s="310"/>
      <c r="C77" s="312" t="s">
        <v>413</v>
      </c>
      <c r="D77" s="330"/>
      <c r="E77" s="302">
        <v>0</v>
      </c>
      <c r="F77" s="302">
        <v>0</v>
      </c>
      <c r="G77" s="302">
        <v>0</v>
      </c>
      <c r="H77" s="302">
        <v>0</v>
      </c>
    </row>
    <row r="78" spans="2:8" x14ac:dyDescent="0.2">
      <c r="B78" s="310"/>
      <c r="C78" s="312" t="s">
        <v>414</v>
      </c>
      <c r="D78" s="330"/>
      <c r="E78" s="302">
        <v>0</v>
      </c>
      <c r="F78" s="302">
        <v>0</v>
      </c>
      <c r="G78" s="302">
        <v>0</v>
      </c>
      <c r="H78" s="302">
        <v>0</v>
      </c>
    </row>
    <row r="79" spans="2:8" x14ac:dyDescent="0.2">
      <c r="B79" s="310"/>
      <c r="C79" s="808" t="s">
        <v>408</v>
      </c>
      <c r="D79" s="810"/>
      <c r="E79" s="304">
        <f>E73+E67</f>
        <v>0</v>
      </c>
      <c r="F79" s="304">
        <f>F73+F67</f>
        <v>0</v>
      </c>
      <c r="G79" s="304">
        <f>G73+G67</f>
        <v>0</v>
      </c>
      <c r="H79" s="304">
        <f>H73+H67</f>
        <v>0</v>
      </c>
    </row>
    <row r="80" spans="2:8" x14ac:dyDescent="0.2">
      <c r="B80" s="310"/>
      <c r="C80" s="329" t="s">
        <v>409</v>
      </c>
      <c r="D80" s="330"/>
      <c r="E80" s="302">
        <v>0</v>
      </c>
      <c r="F80" s="302">
        <v>0</v>
      </c>
      <c r="G80" s="302">
        <v>0</v>
      </c>
      <c r="H80" s="302">
        <v>0</v>
      </c>
    </row>
    <row r="81" spans="2:8" x14ac:dyDescent="0.2">
      <c r="B81" s="310"/>
      <c r="C81" s="329" t="s">
        <v>397</v>
      </c>
      <c r="D81" s="330"/>
      <c r="E81" s="313">
        <v>0</v>
      </c>
      <c r="F81" s="313">
        <v>0</v>
      </c>
      <c r="G81" s="313">
        <v>0</v>
      </c>
      <c r="H81" s="313">
        <v>0</v>
      </c>
    </row>
    <row r="82" spans="2:8" x14ac:dyDescent="0.2">
      <c r="B82" s="310"/>
      <c r="C82" s="808" t="s">
        <v>410</v>
      </c>
      <c r="D82" s="810"/>
      <c r="E82" s="306">
        <f>E79+E64+E49+E34+E19+E80</f>
        <v>0</v>
      </c>
      <c r="F82" s="306">
        <f t="shared" ref="F82:H82" si="0">F79+F64+F49+F34+F19+F80</f>
        <v>0</v>
      </c>
      <c r="G82" s="306">
        <f t="shared" si="0"/>
        <v>0</v>
      </c>
      <c r="H82" s="306">
        <f t="shared" si="0"/>
        <v>0</v>
      </c>
    </row>
    <row r="83" spans="2:8" x14ac:dyDescent="0.2">
      <c r="B83" s="310"/>
      <c r="C83" s="805"/>
      <c r="D83" s="805"/>
      <c r="E83" s="805"/>
      <c r="F83" s="805"/>
      <c r="G83" s="805"/>
      <c r="H83" s="805"/>
    </row>
    <row r="84" spans="2:8" x14ac:dyDescent="0.2">
      <c r="B84" s="310"/>
      <c r="C84" s="807"/>
      <c r="D84" s="807"/>
      <c r="E84" s="544" t="str">
        <f>E4</f>
        <v>2026/27</v>
      </c>
      <c r="F84" s="544" t="str">
        <f>F4</f>
        <v>2027/28</v>
      </c>
      <c r="G84" s="544" t="str">
        <f>G4</f>
        <v>2028/29</v>
      </c>
      <c r="H84" s="544" t="str">
        <f>H4</f>
        <v>2029/30</v>
      </c>
    </row>
    <row r="85" spans="2:8" x14ac:dyDescent="0.2">
      <c r="B85" s="310"/>
      <c r="C85" s="811"/>
      <c r="D85" s="807"/>
      <c r="E85" s="545" t="s">
        <v>376</v>
      </c>
      <c r="F85" s="545" t="s">
        <v>376</v>
      </c>
      <c r="G85" s="545" t="s">
        <v>376</v>
      </c>
      <c r="H85" s="545" t="s">
        <v>376</v>
      </c>
    </row>
    <row r="86" spans="2:8" x14ac:dyDescent="0.2">
      <c r="B86" s="310"/>
      <c r="C86" s="808" t="s">
        <v>402</v>
      </c>
      <c r="D86" s="808"/>
      <c r="E86" s="808"/>
      <c r="F86" s="808"/>
      <c r="G86" s="808"/>
      <c r="H86" s="808"/>
    </row>
    <row r="87" spans="2:8" x14ac:dyDescent="0.2">
      <c r="B87" s="310"/>
      <c r="C87" s="809" t="s">
        <v>403</v>
      </c>
      <c r="D87" s="810"/>
      <c r="E87" s="314">
        <f>SUM(E88:E92)</f>
        <v>0</v>
      </c>
      <c r="F87" s="314">
        <f>SUM(F88:F92)</f>
        <v>0</v>
      </c>
      <c r="G87" s="314">
        <f>SUM(G88:G92)</f>
        <v>0</v>
      </c>
      <c r="H87" s="314">
        <f>SUM(H88:H92)</f>
        <v>0</v>
      </c>
    </row>
    <row r="88" spans="2:8" x14ac:dyDescent="0.2">
      <c r="B88" s="310"/>
      <c r="C88" s="312" t="s">
        <v>404</v>
      </c>
      <c r="D88" s="330"/>
      <c r="E88" s="314">
        <v>0</v>
      </c>
      <c r="F88" s="314">
        <v>0</v>
      </c>
      <c r="G88" s="314">
        <v>0</v>
      </c>
      <c r="H88" s="314">
        <v>0</v>
      </c>
    </row>
    <row r="89" spans="2:8" x14ac:dyDescent="0.2">
      <c r="B89" s="310"/>
      <c r="C89" s="312" t="s">
        <v>405</v>
      </c>
      <c r="D89" s="330"/>
      <c r="E89" s="314">
        <v>0</v>
      </c>
      <c r="F89" s="314">
        <v>0</v>
      </c>
      <c r="G89" s="314">
        <v>0</v>
      </c>
      <c r="H89" s="314">
        <v>0</v>
      </c>
    </row>
    <row r="90" spans="2:8" x14ac:dyDescent="0.2">
      <c r="B90" s="310"/>
      <c r="C90" s="312" t="s">
        <v>406</v>
      </c>
      <c r="D90" s="330"/>
      <c r="E90" s="314">
        <v>0</v>
      </c>
      <c r="F90" s="314">
        <v>0</v>
      </c>
      <c r="G90" s="314">
        <v>0</v>
      </c>
      <c r="H90" s="314">
        <v>0</v>
      </c>
    </row>
    <row r="91" spans="2:8" x14ac:dyDescent="0.2">
      <c r="B91" s="310"/>
      <c r="C91" s="312" t="s">
        <v>413</v>
      </c>
      <c r="D91" s="330"/>
      <c r="E91" s="314">
        <v>0</v>
      </c>
      <c r="F91" s="314">
        <v>0</v>
      </c>
      <c r="G91" s="314">
        <v>0</v>
      </c>
      <c r="H91" s="314">
        <v>0</v>
      </c>
    </row>
    <row r="92" spans="2:8" x14ac:dyDescent="0.2">
      <c r="B92" s="310"/>
      <c r="C92" s="312" t="s">
        <v>414</v>
      </c>
      <c r="D92" s="330"/>
      <c r="E92" s="314">
        <v>0</v>
      </c>
      <c r="F92" s="314">
        <v>0</v>
      </c>
      <c r="G92" s="314">
        <v>0</v>
      </c>
      <c r="H92" s="314">
        <v>0</v>
      </c>
    </row>
    <row r="93" spans="2:8" x14ac:dyDescent="0.2">
      <c r="B93" s="310"/>
      <c r="C93" s="809" t="s">
        <v>407</v>
      </c>
      <c r="D93" s="809"/>
      <c r="E93" s="314">
        <f>SUM(E94:E98)</f>
        <v>0</v>
      </c>
      <c r="F93" s="314">
        <f>SUM(F94:F98)</f>
        <v>0</v>
      </c>
      <c r="G93" s="314">
        <f>SUM(G94:G98)</f>
        <v>0</v>
      </c>
      <c r="H93" s="314">
        <f>SUM(H94:H98)</f>
        <v>0</v>
      </c>
    </row>
    <row r="94" spans="2:8" x14ac:dyDescent="0.2">
      <c r="B94" s="310"/>
      <c r="C94" s="312" t="s">
        <v>404</v>
      </c>
      <c r="D94" s="330"/>
      <c r="E94" s="314">
        <v>0</v>
      </c>
      <c r="F94" s="314">
        <v>0</v>
      </c>
      <c r="G94" s="314">
        <v>0</v>
      </c>
      <c r="H94" s="314">
        <v>0</v>
      </c>
    </row>
    <row r="95" spans="2:8" x14ac:dyDescent="0.2">
      <c r="B95" s="310"/>
      <c r="C95" s="312" t="s">
        <v>405</v>
      </c>
      <c r="D95" s="330"/>
      <c r="E95" s="314">
        <v>0</v>
      </c>
      <c r="F95" s="314">
        <v>0</v>
      </c>
      <c r="G95" s="314">
        <v>0</v>
      </c>
      <c r="H95" s="314">
        <v>0</v>
      </c>
    </row>
    <row r="96" spans="2:8" x14ac:dyDescent="0.2">
      <c r="B96" s="310"/>
      <c r="C96" s="312" t="s">
        <v>406</v>
      </c>
      <c r="D96" s="330"/>
      <c r="E96" s="314">
        <v>0</v>
      </c>
      <c r="F96" s="314">
        <v>0</v>
      </c>
      <c r="G96" s="314">
        <v>0</v>
      </c>
      <c r="H96" s="314">
        <v>0</v>
      </c>
    </row>
    <row r="97" spans="2:8" x14ac:dyDescent="0.2">
      <c r="B97" s="310"/>
      <c r="C97" s="312" t="s">
        <v>413</v>
      </c>
      <c r="D97" s="330"/>
      <c r="E97" s="314">
        <v>0</v>
      </c>
      <c r="F97" s="314">
        <v>0</v>
      </c>
      <c r="G97" s="314">
        <v>0</v>
      </c>
      <c r="H97" s="314">
        <v>0</v>
      </c>
    </row>
    <row r="98" spans="2:8" x14ac:dyDescent="0.2">
      <c r="B98" s="310"/>
      <c r="C98" s="312" t="s">
        <v>414</v>
      </c>
      <c r="D98" s="330"/>
      <c r="E98" s="314">
        <v>0</v>
      </c>
      <c r="F98" s="314">
        <v>0</v>
      </c>
      <c r="G98" s="314">
        <v>0</v>
      </c>
      <c r="H98" s="314">
        <v>0</v>
      </c>
    </row>
    <row r="99" spans="2:8" x14ac:dyDescent="0.2">
      <c r="B99" s="310"/>
      <c r="C99" s="808" t="s">
        <v>408</v>
      </c>
      <c r="D99" s="810"/>
      <c r="E99" s="313">
        <f>E93+E87</f>
        <v>0</v>
      </c>
      <c r="F99" s="313">
        <f>F93+F87</f>
        <v>0</v>
      </c>
      <c r="G99" s="313">
        <f>G93+G87</f>
        <v>0</v>
      </c>
      <c r="H99" s="313">
        <f>H93+H87</f>
        <v>0</v>
      </c>
    </row>
    <row r="100" spans="2:8" x14ac:dyDescent="0.2">
      <c r="B100" s="310"/>
      <c r="C100" s="805"/>
      <c r="D100" s="805"/>
      <c r="E100" s="805"/>
      <c r="F100" s="805"/>
      <c r="G100" s="805"/>
      <c r="H100" s="805"/>
    </row>
    <row r="101" spans="2:8" x14ac:dyDescent="0.2">
      <c r="B101" s="310"/>
      <c r="C101" s="808" t="s">
        <v>402</v>
      </c>
      <c r="D101" s="808"/>
      <c r="E101" s="808"/>
      <c r="F101" s="808"/>
      <c r="G101" s="808"/>
      <c r="H101" s="808"/>
    </row>
    <row r="102" spans="2:8" x14ac:dyDescent="0.2">
      <c r="B102" s="310"/>
      <c r="C102" s="809" t="s">
        <v>403</v>
      </c>
      <c r="D102" s="810"/>
      <c r="E102" s="314">
        <f>SUM(E103:E107)</f>
        <v>0</v>
      </c>
      <c r="F102" s="314">
        <f>SUM(F103:F107)</f>
        <v>0</v>
      </c>
      <c r="G102" s="314">
        <f>SUM(G103:G107)</f>
        <v>0</v>
      </c>
      <c r="H102" s="314">
        <f>SUM(H103:H107)</f>
        <v>0</v>
      </c>
    </row>
    <row r="103" spans="2:8" x14ac:dyDescent="0.2">
      <c r="B103" s="310"/>
      <c r="C103" s="312" t="s">
        <v>404</v>
      </c>
      <c r="D103" s="330"/>
      <c r="E103" s="314">
        <v>0</v>
      </c>
      <c r="F103" s="314">
        <v>0</v>
      </c>
      <c r="G103" s="314">
        <v>0</v>
      </c>
      <c r="H103" s="314">
        <v>0</v>
      </c>
    </row>
    <row r="104" spans="2:8" x14ac:dyDescent="0.2">
      <c r="B104" s="310"/>
      <c r="C104" s="312" t="s">
        <v>405</v>
      </c>
      <c r="D104" s="330"/>
      <c r="E104" s="314">
        <v>0</v>
      </c>
      <c r="F104" s="314">
        <v>0</v>
      </c>
      <c r="G104" s="314">
        <v>0</v>
      </c>
      <c r="H104" s="314">
        <v>0</v>
      </c>
    </row>
    <row r="105" spans="2:8" x14ac:dyDescent="0.2">
      <c r="B105" s="310"/>
      <c r="C105" s="312" t="s">
        <v>406</v>
      </c>
      <c r="D105" s="330"/>
      <c r="E105" s="314">
        <v>0</v>
      </c>
      <c r="F105" s="314">
        <v>0</v>
      </c>
      <c r="G105" s="314">
        <v>0</v>
      </c>
      <c r="H105" s="314">
        <v>0</v>
      </c>
    </row>
    <row r="106" spans="2:8" x14ac:dyDescent="0.2">
      <c r="B106" s="310"/>
      <c r="C106" s="312" t="s">
        <v>413</v>
      </c>
      <c r="D106" s="330"/>
      <c r="E106" s="314">
        <v>0</v>
      </c>
      <c r="F106" s="314">
        <v>0</v>
      </c>
      <c r="G106" s="314">
        <v>0</v>
      </c>
      <c r="H106" s="314">
        <v>0</v>
      </c>
    </row>
    <row r="107" spans="2:8" x14ac:dyDescent="0.2">
      <c r="B107" s="310"/>
      <c r="C107" s="312" t="s">
        <v>414</v>
      </c>
      <c r="D107" s="330"/>
      <c r="E107" s="314">
        <v>0</v>
      </c>
      <c r="F107" s="314">
        <v>0</v>
      </c>
      <c r="G107" s="314">
        <v>0</v>
      </c>
      <c r="H107" s="314">
        <v>0</v>
      </c>
    </row>
    <row r="108" spans="2:8" x14ac:dyDescent="0.2">
      <c r="B108" s="310"/>
      <c r="C108" s="809" t="s">
        <v>407</v>
      </c>
      <c r="D108" s="810"/>
      <c r="E108" s="314">
        <f>SUM(E109:E113)</f>
        <v>0</v>
      </c>
      <c r="F108" s="314">
        <f>SUM(F109:F113)</f>
        <v>0</v>
      </c>
      <c r="G108" s="314">
        <f>SUM(G109:G113)</f>
        <v>0</v>
      </c>
      <c r="H108" s="314">
        <f>SUM(H109:H113)</f>
        <v>0</v>
      </c>
    </row>
    <row r="109" spans="2:8" x14ac:dyDescent="0.2">
      <c r="B109" s="310"/>
      <c r="C109" s="312" t="s">
        <v>404</v>
      </c>
      <c r="D109" s="330"/>
      <c r="E109" s="314">
        <v>0</v>
      </c>
      <c r="F109" s="314">
        <v>0</v>
      </c>
      <c r="G109" s="314">
        <v>0</v>
      </c>
      <c r="H109" s="314">
        <v>0</v>
      </c>
    </row>
    <row r="110" spans="2:8" x14ac:dyDescent="0.2">
      <c r="B110" s="310"/>
      <c r="C110" s="312" t="s">
        <v>405</v>
      </c>
      <c r="D110" s="330"/>
      <c r="E110" s="314">
        <v>0</v>
      </c>
      <c r="F110" s="314">
        <v>0</v>
      </c>
      <c r="G110" s="314">
        <v>0</v>
      </c>
      <c r="H110" s="314">
        <v>0</v>
      </c>
    </row>
    <row r="111" spans="2:8" x14ac:dyDescent="0.2">
      <c r="B111" s="310"/>
      <c r="C111" s="312" t="s">
        <v>406</v>
      </c>
      <c r="D111" s="330"/>
      <c r="E111" s="314">
        <v>0</v>
      </c>
      <c r="F111" s="314">
        <v>0</v>
      </c>
      <c r="G111" s="314">
        <v>0</v>
      </c>
      <c r="H111" s="314">
        <v>0</v>
      </c>
    </row>
    <row r="112" spans="2:8" x14ac:dyDescent="0.2">
      <c r="B112" s="310"/>
      <c r="C112" s="312" t="s">
        <v>413</v>
      </c>
      <c r="D112" s="330"/>
      <c r="E112" s="314">
        <v>0</v>
      </c>
      <c r="F112" s="314">
        <v>0</v>
      </c>
      <c r="G112" s="314">
        <v>0</v>
      </c>
      <c r="H112" s="314">
        <v>0</v>
      </c>
    </row>
    <row r="113" spans="2:8" x14ac:dyDescent="0.2">
      <c r="B113" s="310"/>
      <c r="C113" s="312" t="s">
        <v>414</v>
      </c>
      <c r="D113" s="330"/>
      <c r="E113" s="314">
        <v>0</v>
      </c>
      <c r="F113" s="314">
        <v>0</v>
      </c>
      <c r="G113" s="314">
        <v>0</v>
      </c>
      <c r="H113" s="314">
        <v>0</v>
      </c>
    </row>
    <row r="114" spans="2:8" x14ac:dyDescent="0.2">
      <c r="B114" s="310"/>
      <c r="C114" s="808" t="s">
        <v>408</v>
      </c>
      <c r="D114" s="810"/>
      <c r="E114" s="313">
        <f>E108+E102</f>
        <v>0</v>
      </c>
      <c r="F114" s="313">
        <f>F108+F102</f>
        <v>0</v>
      </c>
      <c r="G114" s="313">
        <f>G108+G102</f>
        <v>0</v>
      </c>
      <c r="H114" s="313">
        <f>H108+H102</f>
        <v>0</v>
      </c>
    </row>
    <row r="115" spans="2:8" x14ac:dyDescent="0.2">
      <c r="B115" s="310"/>
      <c r="C115" s="808"/>
      <c r="D115" s="808"/>
      <c r="E115" s="808"/>
      <c r="F115" s="808"/>
      <c r="G115" s="808"/>
      <c r="H115" s="808"/>
    </row>
    <row r="116" spans="2:8" x14ac:dyDescent="0.2">
      <c r="B116" s="310"/>
      <c r="C116" s="808" t="s">
        <v>402</v>
      </c>
      <c r="D116" s="808"/>
      <c r="E116" s="808"/>
      <c r="F116" s="808"/>
      <c r="G116" s="808"/>
      <c r="H116" s="808"/>
    </row>
    <row r="117" spans="2:8" x14ac:dyDescent="0.2">
      <c r="B117" s="310"/>
      <c r="C117" s="809" t="s">
        <v>403</v>
      </c>
      <c r="D117" s="810"/>
      <c r="E117" s="314">
        <f>SUM(E118:E122)</f>
        <v>0</v>
      </c>
      <c r="F117" s="314">
        <f>SUM(F118:F122)</f>
        <v>0</v>
      </c>
      <c r="G117" s="314">
        <f>SUM(G118:G122)</f>
        <v>0</v>
      </c>
      <c r="H117" s="314">
        <f>SUM(H118:H122)</f>
        <v>0</v>
      </c>
    </row>
    <row r="118" spans="2:8" x14ac:dyDescent="0.2">
      <c r="B118" s="310"/>
      <c r="C118" s="312" t="s">
        <v>404</v>
      </c>
      <c r="D118" s="330"/>
      <c r="E118" s="314">
        <v>0</v>
      </c>
      <c r="F118" s="314">
        <v>0</v>
      </c>
      <c r="G118" s="314">
        <v>0</v>
      </c>
      <c r="H118" s="314">
        <v>0</v>
      </c>
    </row>
    <row r="119" spans="2:8" x14ac:dyDescent="0.2">
      <c r="B119" s="310"/>
      <c r="C119" s="312" t="s">
        <v>405</v>
      </c>
      <c r="D119" s="330"/>
      <c r="E119" s="314">
        <v>0</v>
      </c>
      <c r="F119" s="314">
        <v>0</v>
      </c>
      <c r="G119" s="314">
        <v>0</v>
      </c>
      <c r="H119" s="314">
        <v>0</v>
      </c>
    </row>
    <row r="120" spans="2:8" x14ac:dyDescent="0.2">
      <c r="B120" s="310"/>
      <c r="C120" s="312" t="s">
        <v>406</v>
      </c>
      <c r="D120" s="330"/>
      <c r="E120" s="314">
        <v>0</v>
      </c>
      <c r="F120" s="314">
        <v>0</v>
      </c>
      <c r="G120" s="314">
        <v>0</v>
      </c>
      <c r="H120" s="314">
        <v>0</v>
      </c>
    </row>
    <row r="121" spans="2:8" x14ac:dyDescent="0.2">
      <c r="B121" s="310"/>
      <c r="C121" s="312" t="s">
        <v>413</v>
      </c>
      <c r="D121" s="330"/>
      <c r="E121" s="314">
        <v>0</v>
      </c>
      <c r="F121" s="314">
        <v>0</v>
      </c>
      <c r="G121" s="314">
        <v>0</v>
      </c>
      <c r="H121" s="314">
        <v>0</v>
      </c>
    </row>
    <row r="122" spans="2:8" x14ac:dyDescent="0.2">
      <c r="B122" s="310"/>
      <c r="C122" s="312" t="s">
        <v>414</v>
      </c>
      <c r="D122" s="330"/>
      <c r="E122" s="314">
        <v>0</v>
      </c>
      <c r="F122" s="314">
        <v>0</v>
      </c>
      <c r="G122" s="314">
        <v>0</v>
      </c>
      <c r="H122" s="314">
        <v>0</v>
      </c>
    </row>
    <row r="123" spans="2:8" x14ac:dyDescent="0.2">
      <c r="B123" s="310"/>
      <c r="C123" s="809" t="s">
        <v>407</v>
      </c>
      <c r="D123" s="810"/>
      <c r="E123" s="314">
        <f>SUM(E124:E128)</f>
        <v>0</v>
      </c>
      <c r="F123" s="314">
        <f>SUM(F124:F128)</f>
        <v>0</v>
      </c>
      <c r="G123" s="314">
        <f>SUM(G124:G128)</f>
        <v>0</v>
      </c>
      <c r="H123" s="314">
        <f>SUM(H124:H128)</f>
        <v>0</v>
      </c>
    </row>
    <row r="124" spans="2:8" x14ac:dyDescent="0.2">
      <c r="B124" s="310"/>
      <c r="C124" s="312" t="s">
        <v>404</v>
      </c>
      <c r="D124" s="330"/>
      <c r="E124" s="314">
        <v>0</v>
      </c>
      <c r="F124" s="314">
        <v>0</v>
      </c>
      <c r="G124" s="314">
        <v>0</v>
      </c>
      <c r="H124" s="314">
        <v>0</v>
      </c>
    </row>
    <row r="125" spans="2:8" x14ac:dyDescent="0.2">
      <c r="B125" s="310"/>
      <c r="C125" s="312" t="s">
        <v>405</v>
      </c>
      <c r="D125" s="330"/>
      <c r="E125" s="314">
        <v>0</v>
      </c>
      <c r="F125" s="314">
        <v>0</v>
      </c>
      <c r="G125" s="314">
        <v>0</v>
      </c>
      <c r="H125" s="314">
        <v>0</v>
      </c>
    </row>
    <row r="126" spans="2:8" x14ac:dyDescent="0.2">
      <c r="B126" s="310"/>
      <c r="C126" s="312" t="s">
        <v>406</v>
      </c>
      <c r="D126" s="330"/>
      <c r="E126" s="314">
        <v>0</v>
      </c>
      <c r="F126" s="314">
        <v>0</v>
      </c>
      <c r="G126" s="314">
        <v>0</v>
      </c>
      <c r="H126" s="314">
        <v>0</v>
      </c>
    </row>
    <row r="127" spans="2:8" x14ac:dyDescent="0.2">
      <c r="B127" s="310"/>
      <c r="C127" s="312" t="s">
        <v>413</v>
      </c>
      <c r="D127" s="330"/>
      <c r="E127" s="314">
        <v>0</v>
      </c>
      <c r="F127" s="314">
        <v>0</v>
      </c>
      <c r="G127" s="314">
        <v>0</v>
      </c>
      <c r="H127" s="314">
        <v>0</v>
      </c>
    </row>
    <row r="128" spans="2:8" x14ac:dyDescent="0.2">
      <c r="B128" s="310"/>
      <c r="C128" s="312" t="s">
        <v>414</v>
      </c>
      <c r="D128" s="330"/>
      <c r="E128" s="314">
        <v>0</v>
      </c>
      <c r="F128" s="314">
        <v>0</v>
      </c>
      <c r="G128" s="314">
        <v>0</v>
      </c>
      <c r="H128" s="314">
        <v>0</v>
      </c>
    </row>
    <row r="129" spans="2:8" x14ac:dyDescent="0.2">
      <c r="B129" s="310"/>
      <c r="C129" s="808" t="s">
        <v>408</v>
      </c>
      <c r="D129" s="810"/>
      <c r="E129" s="313">
        <f>E123+E117</f>
        <v>0</v>
      </c>
      <c r="F129" s="313">
        <f>F123+F117</f>
        <v>0</v>
      </c>
      <c r="G129" s="313">
        <f>G123+G117</f>
        <v>0</v>
      </c>
      <c r="H129" s="313">
        <f>H123+H117</f>
        <v>0</v>
      </c>
    </row>
    <row r="130" spans="2:8" x14ac:dyDescent="0.2">
      <c r="B130" s="310"/>
      <c r="C130" s="808"/>
      <c r="D130" s="808"/>
      <c r="E130" s="808"/>
      <c r="F130" s="808"/>
      <c r="G130" s="808"/>
      <c r="H130" s="808"/>
    </row>
    <row r="131" spans="2:8" x14ac:dyDescent="0.2">
      <c r="B131" s="310"/>
      <c r="C131" s="808" t="s">
        <v>402</v>
      </c>
      <c r="D131" s="808"/>
      <c r="E131" s="808"/>
      <c r="F131" s="808"/>
      <c r="G131" s="808"/>
      <c r="H131" s="808"/>
    </row>
    <row r="132" spans="2:8" x14ac:dyDescent="0.2">
      <c r="B132" s="310"/>
      <c r="C132" s="809" t="s">
        <v>403</v>
      </c>
      <c r="D132" s="810"/>
      <c r="E132" s="314">
        <f>SUM(E133:E137)</f>
        <v>0</v>
      </c>
      <c r="F132" s="314">
        <f>SUM(F133:F137)</f>
        <v>0</v>
      </c>
      <c r="G132" s="314">
        <f>SUM(G133:G137)</f>
        <v>0</v>
      </c>
      <c r="H132" s="314">
        <f>SUM(H133:H137)</f>
        <v>0</v>
      </c>
    </row>
    <row r="133" spans="2:8" x14ac:dyDescent="0.2">
      <c r="B133" s="310"/>
      <c r="C133" s="312" t="s">
        <v>404</v>
      </c>
      <c r="D133" s="330"/>
      <c r="E133" s="314">
        <v>0</v>
      </c>
      <c r="F133" s="314">
        <v>0</v>
      </c>
      <c r="G133" s="314">
        <v>0</v>
      </c>
      <c r="H133" s="314">
        <v>0</v>
      </c>
    </row>
    <row r="134" spans="2:8" x14ac:dyDescent="0.2">
      <c r="B134" s="310"/>
      <c r="C134" s="312" t="s">
        <v>405</v>
      </c>
      <c r="D134" s="330"/>
      <c r="E134" s="314">
        <v>0</v>
      </c>
      <c r="F134" s="314">
        <v>0</v>
      </c>
      <c r="G134" s="314">
        <v>0</v>
      </c>
      <c r="H134" s="314">
        <v>0</v>
      </c>
    </row>
    <row r="135" spans="2:8" x14ac:dyDescent="0.2">
      <c r="B135" s="310"/>
      <c r="C135" s="312" t="s">
        <v>406</v>
      </c>
      <c r="D135" s="330"/>
      <c r="E135" s="314">
        <v>0</v>
      </c>
      <c r="F135" s="314">
        <v>0</v>
      </c>
      <c r="G135" s="314">
        <v>0</v>
      </c>
      <c r="H135" s="314">
        <v>0</v>
      </c>
    </row>
    <row r="136" spans="2:8" x14ac:dyDescent="0.2">
      <c r="B136" s="310"/>
      <c r="C136" s="312" t="s">
        <v>413</v>
      </c>
      <c r="D136" s="330"/>
      <c r="E136" s="314">
        <v>0</v>
      </c>
      <c r="F136" s="314">
        <v>0</v>
      </c>
      <c r="G136" s="314">
        <v>0</v>
      </c>
      <c r="H136" s="314">
        <v>0</v>
      </c>
    </row>
    <row r="137" spans="2:8" x14ac:dyDescent="0.2">
      <c r="B137" s="310"/>
      <c r="C137" s="312" t="s">
        <v>414</v>
      </c>
      <c r="D137" s="330"/>
      <c r="E137" s="314">
        <v>0</v>
      </c>
      <c r="F137" s="314">
        <v>0</v>
      </c>
      <c r="G137" s="314">
        <v>0</v>
      </c>
      <c r="H137" s="314">
        <v>0</v>
      </c>
    </row>
    <row r="138" spans="2:8" x14ac:dyDescent="0.2">
      <c r="B138" s="310"/>
      <c r="C138" s="809" t="s">
        <v>407</v>
      </c>
      <c r="D138" s="810"/>
      <c r="E138" s="314">
        <f>SUM(E139:E143)</f>
        <v>0</v>
      </c>
      <c r="F138" s="314">
        <f>SUM(F139:F143)</f>
        <v>0</v>
      </c>
      <c r="G138" s="314">
        <f>SUM(G139:G143)</f>
        <v>0</v>
      </c>
      <c r="H138" s="314">
        <f>SUM(H139:H143)</f>
        <v>0</v>
      </c>
    </row>
    <row r="139" spans="2:8" x14ac:dyDescent="0.2">
      <c r="B139" s="310"/>
      <c r="C139" s="312" t="s">
        <v>404</v>
      </c>
      <c r="D139" s="330"/>
      <c r="E139" s="314">
        <v>0</v>
      </c>
      <c r="F139" s="314">
        <v>0</v>
      </c>
      <c r="G139" s="314">
        <v>0</v>
      </c>
      <c r="H139" s="314">
        <v>0</v>
      </c>
    </row>
    <row r="140" spans="2:8" x14ac:dyDescent="0.2">
      <c r="B140" s="310"/>
      <c r="C140" s="312" t="s">
        <v>405</v>
      </c>
      <c r="D140" s="330"/>
      <c r="E140" s="314">
        <v>0</v>
      </c>
      <c r="F140" s="314">
        <v>0</v>
      </c>
      <c r="G140" s="314">
        <v>0</v>
      </c>
      <c r="H140" s="314">
        <v>0</v>
      </c>
    </row>
    <row r="141" spans="2:8" x14ac:dyDescent="0.2">
      <c r="B141" s="310"/>
      <c r="C141" s="312" t="s">
        <v>406</v>
      </c>
      <c r="D141" s="330"/>
      <c r="E141" s="314">
        <v>0</v>
      </c>
      <c r="F141" s="314">
        <v>0</v>
      </c>
      <c r="G141" s="314">
        <v>0</v>
      </c>
      <c r="H141" s="314">
        <v>0</v>
      </c>
    </row>
    <row r="142" spans="2:8" x14ac:dyDescent="0.2">
      <c r="B142" s="310"/>
      <c r="C142" s="312" t="s">
        <v>413</v>
      </c>
      <c r="D142" s="330"/>
      <c r="E142" s="314">
        <v>0</v>
      </c>
      <c r="F142" s="314">
        <v>0</v>
      </c>
      <c r="G142" s="314">
        <v>0</v>
      </c>
      <c r="H142" s="314">
        <v>0</v>
      </c>
    </row>
    <row r="143" spans="2:8" x14ac:dyDescent="0.2">
      <c r="B143" s="310"/>
      <c r="C143" s="312" t="s">
        <v>414</v>
      </c>
      <c r="D143" s="330"/>
      <c r="E143" s="314">
        <v>0</v>
      </c>
      <c r="F143" s="314">
        <v>0</v>
      </c>
      <c r="G143" s="314">
        <v>0</v>
      </c>
      <c r="H143" s="314">
        <v>0</v>
      </c>
    </row>
    <row r="144" spans="2:8" x14ac:dyDescent="0.2">
      <c r="B144" s="310"/>
      <c r="C144" s="808" t="s">
        <v>408</v>
      </c>
      <c r="D144" s="810"/>
      <c r="E144" s="313">
        <f>E138+E132</f>
        <v>0</v>
      </c>
      <c r="F144" s="313">
        <f>F138+F132</f>
        <v>0</v>
      </c>
      <c r="G144" s="313">
        <f>G138+G132</f>
        <v>0</v>
      </c>
      <c r="H144" s="313">
        <f>H138+H132</f>
        <v>0</v>
      </c>
    </row>
    <row r="145" spans="2:8" x14ac:dyDescent="0.2">
      <c r="B145" s="310"/>
      <c r="C145" s="805"/>
      <c r="D145" s="805"/>
      <c r="E145" s="805"/>
      <c r="F145" s="805"/>
      <c r="G145" s="805"/>
      <c r="H145" s="805"/>
    </row>
    <row r="146" spans="2:8" x14ac:dyDescent="0.2">
      <c r="B146" s="310"/>
      <c r="C146" s="808" t="s">
        <v>402</v>
      </c>
      <c r="D146" s="808"/>
      <c r="E146" s="808"/>
      <c r="F146" s="808"/>
      <c r="G146" s="808"/>
      <c r="H146" s="808"/>
    </row>
    <row r="147" spans="2:8" x14ac:dyDescent="0.2">
      <c r="B147" s="310"/>
      <c r="C147" s="809" t="s">
        <v>403</v>
      </c>
      <c r="D147" s="810"/>
      <c r="E147" s="314">
        <f>SUM(E148:E152)</f>
        <v>0</v>
      </c>
      <c r="F147" s="314">
        <f>SUM(F148:F152)</f>
        <v>0</v>
      </c>
      <c r="G147" s="314">
        <f>SUM(G148:G152)</f>
        <v>0</v>
      </c>
      <c r="H147" s="314">
        <f>SUM(H148:H152)</f>
        <v>0</v>
      </c>
    </row>
    <row r="148" spans="2:8" x14ac:dyDescent="0.2">
      <c r="B148" s="310"/>
      <c r="C148" s="312" t="s">
        <v>404</v>
      </c>
      <c r="D148" s="330"/>
      <c r="E148" s="314">
        <v>0</v>
      </c>
      <c r="F148" s="314">
        <v>0</v>
      </c>
      <c r="G148" s="314">
        <v>0</v>
      </c>
      <c r="H148" s="314">
        <v>0</v>
      </c>
    </row>
    <row r="149" spans="2:8" x14ac:dyDescent="0.2">
      <c r="B149" s="310"/>
      <c r="C149" s="312" t="s">
        <v>405</v>
      </c>
      <c r="D149" s="330"/>
      <c r="E149" s="314">
        <v>0</v>
      </c>
      <c r="F149" s="314">
        <v>0</v>
      </c>
      <c r="G149" s="314">
        <v>0</v>
      </c>
      <c r="H149" s="314">
        <v>0</v>
      </c>
    </row>
    <row r="150" spans="2:8" x14ac:dyDescent="0.2">
      <c r="B150" s="310"/>
      <c r="C150" s="312" t="s">
        <v>406</v>
      </c>
      <c r="D150" s="330"/>
      <c r="E150" s="314">
        <v>0</v>
      </c>
      <c r="F150" s="314">
        <v>0</v>
      </c>
      <c r="G150" s="314">
        <v>0</v>
      </c>
      <c r="H150" s="314">
        <v>0</v>
      </c>
    </row>
    <row r="151" spans="2:8" x14ac:dyDescent="0.2">
      <c r="B151" s="310"/>
      <c r="C151" s="312" t="s">
        <v>413</v>
      </c>
      <c r="D151" s="330"/>
      <c r="E151" s="314">
        <v>0</v>
      </c>
      <c r="F151" s="314">
        <v>0</v>
      </c>
      <c r="G151" s="314">
        <v>0</v>
      </c>
      <c r="H151" s="314">
        <v>0</v>
      </c>
    </row>
    <row r="152" spans="2:8" x14ac:dyDescent="0.2">
      <c r="B152" s="310"/>
      <c r="C152" s="312" t="s">
        <v>414</v>
      </c>
      <c r="D152" s="330"/>
      <c r="E152" s="314">
        <v>0</v>
      </c>
      <c r="F152" s="314">
        <v>0</v>
      </c>
      <c r="G152" s="314">
        <v>0</v>
      </c>
      <c r="H152" s="314">
        <v>0</v>
      </c>
    </row>
    <row r="153" spans="2:8" x14ac:dyDescent="0.2">
      <c r="B153" s="310"/>
      <c r="C153" s="809" t="s">
        <v>407</v>
      </c>
      <c r="D153" s="810"/>
      <c r="E153" s="314">
        <f>SUM(E154:E158)</f>
        <v>0</v>
      </c>
      <c r="F153" s="314">
        <f>SUM(F154:F158)</f>
        <v>0</v>
      </c>
      <c r="G153" s="314">
        <f>SUM(G154:G158)</f>
        <v>0</v>
      </c>
      <c r="H153" s="314">
        <f>SUM(H154:H158)</f>
        <v>0</v>
      </c>
    </row>
    <row r="154" spans="2:8" x14ac:dyDescent="0.2">
      <c r="B154" s="310"/>
      <c r="C154" s="312" t="s">
        <v>404</v>
      </c>
      <c r="D154" s="330"/>
      <c r="E154" s="314">
        <v>0</v>
      </c>
      <c r="F154" s="314">
        <v>0</v>
      </c>
      <c r="G154" s="314">
        <v>0</v>
      </c>
      <c r="H154" s="314">
        <v>0</v>
      </c>
    </row>
    <row r="155" spans="2:8" x14ac:dyDescent="0.2">
      <c r="B155" s="310"/>
      <c r="C155" s="312" t="s">
        <v>405</v>
      </c>
      <c r="D155" s="330"/>
      <c r="E155" s="314">
        <v>0</v>
      </c>
      <c r="F155" s="314">
        <v>0</v>
      </c>
      <c r="G155" s="314">
        <v>0</v>
      </c>
      <c r="H155" s="314">
        <v>0</v>
      </c>
    </row>
    <row r="156" spans="2:8" x14ac:dyDescent="0.2">
      <c r="B156" s="310"/>
      <c r="C156" s="312" t="s">
        <v>406</v>
      </c>
      <c r="D156" s="330"/>
      <c r="E156" s="314">
        <v>0</v>
      </c>
      <c r="F156" s="314">
        <v>0</v>
      </c>
      <c r="G156" s="314">
        <v>0</v>
      </c>
      <c r="H156" s="314">
        <v>0</v>
      </c>
    </row>
    <row r="157" spans="2:8" x14ac:dyDescent="0.2">
      <c r="B157" s="310"/>
      <c r="C157" s="312" t="s">
        <v>413</v>
      </c>
      <c r="D157" s="330"/>
      <c r="E157" s="314">
        <v>0</v>
      </c>
      <c r="F157" s="314">
        <v>0</v>
      </c>
      <c r="G157" s="314">
        <v>0</v>
      </c>
      <c r="H157" s="314">
        <v>0</v>
      </c>
    </row>
    <row r="158" spans="2:8" x14ac:dyDescent="0.2">
      <c r="B158" s="310"/>
      <c r="C158" s="312" t="s">
        <v>414</v>
      </c>
      <c r="D158" s="330"/>
      <c r="E158" s="314">
        <v>0</v>
      </c>
      <c r="F158" s="314">
        <v>0</v>
      </c>
      <c r="G158" s="314">
        <v>0</v>
      </c>
      <c r="H158" s="314">
        <v>0</v>
      </c>
    </row>
    <row r="159" spans="2:8" x14ac:dyDescent="0.2">
      <c r="B159" s="310"/>
      <c r="C159" s="808" t="s">
        <v>408</v>
      </c>
      <c r="D159" s="810"/>
      <c r="E159" s="313">
        <f>E153+E147</f>
        <v>0</v>
      </c>
      <c r="F159" s="313">
        <f>F153+F147</f>
        <v>0</v>
      </c>
      <c r="G159" s="313">
        <f>G153+G147</f>
        <v>0</v>
      </c>
      <c r="H159" s="313">
        <f>H153+H147</f>
        <v>0</v>
      </c>
    </row>
    <row r="160" spans="2:8" x14ac:dyDescent="0.2">
      <c r="B160" s="310"/>
      <c r="C160" s="329" t="s">
        <v>411</v>
      </c>
      <c r="D160" s="330"/>
      <c r="E160" s="313">
        <v>0</v>
      </c>
      <c r="F160" s="313">
        <v>0</v>
      </c>
      <c r="G160" s="313">
        <v>0</v>
      </c>
      <c r="H160" s="313">
        <v>0</v>
      </c>
    </row>
    <row r="161" spans="2:8" x14ac:dyDescent="0.2">
      <c r="B161" s="310"/>
      <c r="C161" s="329" t="s">
        <v>412</v>
      </c>
      <c r="D161" s="330"/>
      <c r="E161" s="313">
        <v>0</v>
      </c>
      <c r="F161" s="313">
        <v>0</v>
      </c>
      <c r="G161" s="313">
        <v>0</v>
      </c>
      <c r="H161" s="313">
        <v>0</v>
      </c>
    </row>
    <row r="162" spans="2:8" x14ac:dyDescent="0.2">
      <c r="B162" s="310"/>
      <c r="C162" s="808" t="s">
        <v>379</v>
      </c>
      <c r="D162" s="810"/>
      <c r="E162" s="315">
        <f>E159+E144+E129+E114+E99+E160</f>
        <v>0</v>
      </c>
      <c r="F162" s="315">
        <f t="shared" ref="F162:H162" si="1">F159+F144+F129+F114+F99+F160</f>
        <v>0</v>
      </c>
      <c r="G162" s="315">
        <f t="shared" si="1"/>
        <v>0</v>
      </c>
      <c r="H162" s="315">
        <f t="shared" si="1"/>
        <v>0</v>
      </c>
    </row>
    <row r="163" spans="2:8" x14ac:dyDescent="0.2">
      <c r="B163" s="812"/>
      <c r="C163" s="812"/>
      <c r="D163" s="812"/>
      <c r="E163" s="812"/>
      <c r="F163" s="812"/>
      <c r="G163" s="812"/>
      <c r="H163" s="812"/>
    </row>
    <row r="164" spans="2:8" x14ac:dyDescent="0.2">
      <c r="B164" s="813"/>
      <c r="C164" s="813"/>
      <c r="D164" s="813"/>
      <c r="E164" s="813"/>
      <c r="F164" s="813"/>
      <c r="G164" s="813"/>
      <c r="H164" s="813"/>
    </row>
    <row r="165" spans="2:8" x14ac:dyDescent="0.2">
      <c r="B165" s="298"/>
      <c r="C165" s="298"/>
      <c r="D165" s="298"/>
      <c r="E165" s="316"/>
      <c r="F165" s="316"/>
      <c r="G165" s="316"/>
      <c r="H165" s="316"/>
    </row>
    <row r="166" spans="2:8" x14ac:dyDescent="0.2">
      <c r="C166" s="298"/>
      <c r="D166" s="298"/>
      <c r="E166" s="316"/>
      <c r="F166" s="316"/>
      <c r="G166" s="316"/>
      <c r="H166" s="316"/>
    </row>
    <row r="174" spans="2:8" x14ac:dyDescent="0.2">
      <c r="C174" s="292"/>
      <c r="D174" s="292"/>
      <c r="E174" s="298"/>
      <c r="F174" s="298"/>
      <c r="G174" s="298"/>
      <c r="H174" s="298"/>
    </row>
    <row r="175" spans="2:8" x14ac:dyDescent="0.2">
      <c r="C175" s="292"/>
      <c r="D175" s="292"/>
      <c r="E175" s="298"/>
      <c r="F175" s="298"/>
      <c r="G175" s="298"/>
      <c r="H175" s="298"/>
    </row>
  </sheetData>
  <mergeCells count="59">
    <mergeCell ref="C7:D7"/>
    <mergeCell ref="C1:H1"/>
    <mergeCell ref="C3:H3"/>
    <mergeCell ref="C4:D4"/>
    <mergeCell ref="C5:D5"/>
    <mergeCell ref="C6:H6"/>
    <mergeCell ref="C49:D49"/>
    <mergeCell ref="C13:D13"/>
    <mergeCell ref="C19:D19"/>
    <mergeCell ref="C20:H20"/>
    <mergeCell ref="C21:H21"/>
    <mergeCell ref="C22:D22"/>
    <mergeCell ref="C28:D28"/>
    <mergeCell ref="C34:D34"/>
    <mergeCell ref="C35:H35"/>
    <mergeCell ref="C36:H36"/>
    <mergeCell ref="C37:D37"/>
    <mergeCell ref="C43:D43"/>
    <mergeCell ref="C83:H83"/>
    <mergeCell ref="C50:H50"/>
    <mergeCell ref="C51:H51"/>
    <mergeCell ref="C52:D52"/>
    <mergeCell ref="C58:D58"/>
    <mergeCell ref="C64:D64"/>
    <mergeCell ref="C65:H65"/>
    <mergeCell ref="C66:H66"/>
    <mergeCell ref="C67:D67"/>
    <mergeCell ref="C73:D73"/>
    <mergeCell ref="C79:D79"/>
    <mergeCell ref="C82:D82"/>
    <mergeCell ref="C115:H115"/>
    <mergeCell ref="C84:D84"/>
    <mergeCell ref="C85:D85"/>
    <mergeCell ref="C86:H86"/>
    <mergeCell ref="C87:D87"/>
    <mergeCell ref="C93:D93"/>
    <mergeCell ref="C99:D99"/>
    <mergeCell ref="C100:H100"/>
    <mergeCell ref="C101:H101"/>
    <mergeCell ref="C102:D102"/>
    <mergeCell ref="C108:D108"/>
    <mergeCell ref="C114:D114"/>
    <mergeCell ref="C147:D147"/>
    <mergeCell ref="C116:H116"/>
    <mergeCell ref="C117:D117"/>
    <mergeCell ref="C123:D123"/>
    <mergeCell ref="C129:D129"/>
    <mergeCell ref="C130:H130"/>
    <mergeCell ref="C131:H131"/>
    <mergeCell ref="C132:D132"/>
    <mergeCell ref="C138:D138"/>
    <mergeCell ref="C144:D144"/>
    <mergeCell ref="C145:H145"/>
    <mergeCell ref="C146:H146"/>
    <mergeCell ref="C153:D153"/>
    <mergeCell ref="C159:D159"/>
    <mergeCell ref="C162:D162"/>
    <mergeCell ref="B163:H163"/>
    <mergeCell ref="B164:H164"/>
  </mergeCells>
  <printOptions horizontalCentered="1"/>
  <pageMargins left="0.23622047244094491" right="0.23622047244094491" top="0.74803149606299213" bottom="0.74803149606299213" header="0.31496062992125984" footer="0.31496062992125984"/>
  <pageSetup paperSize="9" scale="82" orientation="portrait" r:id="rId1"/>
  <headerFooter alignWithMargins="0"/>
  <rowBreaks count="1" manualBreakCount="1">
    <brk id="83" min="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32"/>
  <sheetViews>
    <sheetView showGridLines="0" view="pageBreakPreview" zoomScaleNormal="100" zoomScaleSheetLayoutView="100" workbookViewId="0">
      <selection activeCell="G377" sqref="G377"/>
    </sheetView>
  </sheetViews>
  <sheetFormatPr defaultColWidth="9.140625" defaultRowHeight="12.75" x14ac:dyDescent="0.2"/>
  <cols>
    <col min="1" max="1" width="3.85546875" style="2" customWidth="1"/>
    <col min="2" max="2" width="1.42578125" style="2" customWidth="1"/>
    <col min="3" max="3" width="0.7109375" style="41" customWidth="1"/>
    <col min="4" max="4" width="38.28515625" style="7" customWidth="1"/>
    <col min="5" max="7" width="13.140625" style="5" customWidth="1"/>
    <col min="8" max="9" width="13.140625" style="2" customWidth="1"/>
    <col min="10" max="10" width="3.28515625" style="2" customWidth="1"/>
    <col min="11" max="11" width="10.5703125" style="2" customWidth="1"/>
    <col min="12" max="12" width="52" customWidth="1"/>
    <col min="13" max="13" width="1.28515625" style="2" customWidth="1"/>
    <col min="14" max="16384" width="9.140625" style="2"/>
  </cols>
  <sheetData>
    <row r="1" spans="1:9" ht="15.75" x14ac:dyDescent="0.2">
      <c r="C1" s="83"/>
      <c r="D1" s="504" t="s">
        <v>415</v>
      </c>
    </row>
    <row r="2" spans="1:9" ht="41.45" customHeight="1" x14ac:dyDescent="0.2">
      <c r="D2" s="818" t="s">
        <v>416</v>
      </c>
      <c r="E2" s="818"/>
      <c r="F2" s="818"/>
      <c r="G2" s="818"/>
      <c r="H2" s="818"/>
      <c r="I2" s="818"/>
    </row>
    <row r="3" spans="1:9" ht="12.6" customHeight="1" x14ac:dyDescent="0.2">
      <c r="D3" s="52"/>
      <c r="E3" s="52"/>
      <c r="F3" s="52"/>
    </row>
    <row r="4" spans="1:9" x14ac:dyDescent="0.2">
      <c r="C4" s="42"/>
      <c r="D4" s="546" t="s">
        <v>417</v>
      </c>
      <c r="E4" s="52"/>
      <c r="F4" s="52"/>
    </row>
    <row r="5" spans="1:9" x14ac:dyDescent="0.2">
      <c r="C5" s="42"/>
    </row>
    <row r="6" spans="1:9" x14ac:dyDescent="0.2">
      <c r="A6" s="347" t="s">
        <v>418</v>
      </c>
      <c r="D6" s="235" t="s">
        <v>419</v>
      </c>
    </row>
    <row r="7" spans="1:9" ht="14.25" x14ac:dyDescent="0.2">
      <c r="C7" s="43"/>
      <c r="D7" s="4"/>
    </row>
    <row r="8" spans="1:9" ht="219" customHeight="1" x14ac:dyDescent="0.2">
      <c r="C8" s="44"/>
      <c r="D8" s="819" t="s">
        <v>794</v>
      </c>
      <c r="E8" s="819"/>
      <c r="F8" s="819"/>
      <c r="G8" s="819"/>
      <c r="H8" s="819"/>
      <c r="I8" s="819"/>
    </row>
    <row r="9" spans="1:9" x14ac:dyDescent="0.2">
      <c r="C9" s="83"/>
      <c r="D9" s="33"/>
      <c r="E9" s="33"/>
      <c r="F9" s="33"/>
      <c r="G9" s="33"/>
    </row>
    <row r="10" spans="1:9" x14ac:dyDescent="0.2">
      <c r="C10" s="324"/>
      <c r="D10" s="822" t="s">
        <v>796</v>
      </c>
      <c r="E10" s="822"/>
      <c r="F10" s="822"/>
      <c r="G10" s="822"/>
      <c r="H10" s="822"/>
    </row>
    <row r="11" spans="1:9" x14ac:dyDescent="0.2">
      <c r="C11" s="324"/>
      <c r="D11" s="33"/>
      <c r="E11" s="33"/>
      <c r="F11" s="33"/>
      <c r="G11" s="33"/>
      <c r="H11" s="10"/>
    </row>
    <row r="12" spans="1:9" ht="26.45" customHeight="1" x14ac:dyDescent="0.2">
      <c r="C12" s="324"/>
      <c r="D12" s="804" t="s">
        <v>420</v>
      </c>
      <c r="E12" s="804"/>
      <c r="F12" s="804"/>
      <c r="G12" s="804"/>
      <c r="H12" s="804"/>
    </row>
    <row r="13" spans="1:9" ht="13.15" customHeight="1" x14ac:dyDescent="0.2">
      <c r="C13" s="324"/>
      <c r="D13" s="743"/>
      <c r="E13" s="505" t="str">
        <f>Title!AC2</f>
        <v>2025/26</v>
      </c>
      <c r="F13" s="505" t="str">
        <f>Title!AD2</f>
        <v>2026/27</v>
      </c>
      <c r="G13" s="743" t="s">
        <v>421</v>
      </c>
      <c r="H13" s="743" t="s">
        <v>87</v>
      </c>
    </row>
    <row r="14" spans="1:9" ht="20.25" customHeight="1" x14ac:dyDescent="0.2">
      <c r="C14" s="324"/>
      <c r="D14" s="743"/>
      <c r="E14" s="505" t="s">
        <v>422</v>
      </c>
      <c r="F14" s="505" t="s">
        <v>148</v>
      </c>
      <c r="G14" s="743" t="s">
        <v>421</v>
      </c>
      <c r="H14" s="743"/>
    </row>
    <row r="15" spans="1:9" x14ac:dyDescent="0.2">
      <c r="C15" s="324"/>
      <c r="D15" s="505"/>
      <c r="E15" s="505" t="s">
        <v>182</v>
      </c>
      <c r="F15" s="505" t="s">
        <v>182</v>
      </c>
      <c r="G15" s="505" t="s">
        <v>182</v>
      </c>
      <c r="H15" s="743"/>
    </row>
    <row r="16" spans="1:9" x14ac:dyDescent="0.2">
      <c r="C16" s="324"/>
      <c r="D16" s="172" t="s">
        <v>423</v>
      </c>
      <c r="E16" s="173">
        <v>0</v>
      </c>
      <c r="F16" s="547">
        <v>0</v>
      </c>
      <c r="G16" s="242">
        <f>F16-E16</f>
        <v>0</v>
      </c>
      <c r="H16" s="653" t="str">
        <f>IFERROR(G16/E16," ")</f>
        <v xml:space="preserve"> </v>
      </c>
    </row>
    <row r="17" spans="2:12" x14ac:dyDescent="0.2">
      <c r="C17" s="324"/>
      <c r="D17" s="172" t="s">
        <v>424</v>
      </c>
      <c r="E17" s="173">
        <v>0</v>
      </c>
      <c r="F17" s="547">
        <v>0</v>
      </c>
      <c r="G17" s="242">
        <f>F17-E17</f>
        <v>0</v>
      </c>
      <c r="H17" s="653" t="str">
        <f t="shared" ref="H17:H23" si="0">IFERROR(G17/E17," ")</f>
        <v xml:space="preserve"> </v>
      </c>
    </row>
    <row r="18" spans="2:12" x14ac:dyDescent="0.2">
      <c r="C18" s="324"/>
      <c r="D18" s="172" t="s">
        <v>425</v>
      </c>
      <c r="E18" s="173">
        <v>0</v>
      </c>
      <c r="F18" s="547">
        <v>0</v>
      </c>
      <c r="G18" s="242">
        <f t="shared" ref="G18:G21" si="1">F18-E18</f>
        <v>0</v>
      </c>
      <c r="H18" s="653" t="str">
        <f t="shared" si="0"/>
        <v xml:space="preserve"> </v>
      </c>
    </row>
    <row r="19" spans="2:12" x14ac:dyDescent="0.2">
      <c r="C19" s="324"/>
      <c r="D19" s="172" t="s">
        <v>426</v>
      </c>
      <c r="E19" s="173">
        <v>0</v>
      </c>
      <c r="F19" s="547">
        <v>0</v>
      </c>
      <c r="G19" s="242">
        <f t="shared" si="1"/>
        <v>0</v>
      </c>
      <c r="H19" s="653" t="str">
        <f t="shared" si="0"/>
        <v xml:space="preserve"> </v>
      </c>
    </row>
    <row r="20" spans="2:12" x14ac:dyDescent="0.2">
      <c r="C20" s="325"/>
      <c r="D20" s="172" t="s">
        <v>427</v>
      </c>
      <c r="E20" s="173">
        <v>0</v>
      </c>
      <c r="F20" s="547">
        <v>0</v>
      </c>
      <c r="G20" s="242">
        <f t="shared" si="1"/>
        <v>0</v>
      </c>
      <c r="H20" s="653" t="str">
        <f t="shared" si="0"/>
        <v xml:space="preserve"> </v>
      </c>
    </row>
    <row r="21" spans="2:12" x14ac:dyDescent="0.2">
      <c r="C21" s="324"/>
      <c r="D21" s="172" t="s">
        <v>428</v>
      </c>
      <c r="E21" s="173">
        <v>0</v>
      </c>
      <c r="F21" s="547">
        <v>0</v>
      </c>
      <c r="G21" s="242">
        <f t="shared" si="1"/>
        <v>0</v>
      </c>
      <c r="H21" s="653" t="str">
        <f t="shared" si="0"/>
        <v xml:space="preserve"> </v>
      </c>
    </row>
    <row r="22" spans="2:12" ht="13.5" thickBot="1" x14ac:dyDescent="0.25">
      <c r="C22" s="83"/>
      <c r="D22" s="172" t="s">
        <v>429</v>
      </c>
      <c r="E22" s="174">
        <v>0</v>
      </c>
      <c r="F22" s="548">
        <v>0</v>
      </c>
      <c r="G22" s="243">
        <f>F22-E22</f>
        <v>0</v>
      </c>
      <c r="H22" s="711" t="str">
        <f t="shared" si="0"/>
        <v xml:space="preserve"> </v>
      </c>
    </row>
    <row r="23" spans="2:12" ht="13.5" thickBot="1" x14ac:dyDescent="0.25">
      <c r="C23" s="46"/>
      <c r="D23" s="175" t="s">
        <v>430</v>
      </c>
      <c r="E23" s="243">
        <f>SUM(E16:E22)</f>
        <v>0</v>
      </c>
      <c r="F23" s="549">
        <f>SUM(F16:F22)</f>
        <v>0</v>
      </c>
      <c r="G23" s="243">
        <f>SUM(G16:G22)</f>
        <v>0</v>
      </c>
      <c r="H23" s="711" t="str">
        <f t="shared" si="0"/>
        <v xml:space="preserve"> </v>
      </c>
      <c r="I23" s="5"/>
    </row>
    <row r="24" spans="2:12" x14ac:dyDescent="0.2">
      <c r="B24" s="826"/>
      <c r="C24" s="826"/>
      <c r="D24" s="826"/>
      <c r="E24" s="53"/>
      <c r="F24" s="54"/>
      <c r="G24" s="53"/>
      <c r="H24" s="11"/>
      <c r="I24" s="5"/>
    </row>
    <row r="25" spans="2:12" x14ac:dyDescent="0.2">
      <c r="C25" s="46"/>
      <c r="D25" s="739" t="s">
        <v>431</v>
      </c>
      <c r="E25" s="739"/>
      <c r="F25" s="739"/>
      <c r="G25" s="739"/>
      <c r="H25" s="739"/>
      <c r="I25" s="5"/>
    </row>
    <row r="26" spans="2:12" x14ac:dyDescent="0.2">
      <c r="C26" s="84"/>
      <c r="D26" s="180"/>
      <c r="E26" s="178"/>
      <c r="F26" s="179"/>
      <c r="G26" s="178"/>
      <c r="H26" s="181"/>
      <c r="I26" s="5"/>
    </row>
    <row r="27" spans="2:12" ht="25.5" customHeight="1" x14ac:dyDescent="0.2">
      <c r="C27" s="84"/>
      <c r="D27" s="756" t="s">
        <v>432</v>
      </c>
      <c r="E27" s="756"/>
      <c r="F27" s="756"/>
      <c r="G27" s="756"/>
      <c r="H27" s="756"/>
      <c r="I27" s="5"/>
    </row>
    <row r="28" spans="2:12" s="28" customFormat="1" x14ac:dyDescent="0.2">
      <c r="C28" s="84"/>
      <c r="D28" s="743" t="s">
        <v>433</v>
      </c>
      <c r="E28" s="505" t="str">
        <f>E13</f>
        <v>2025/26</v>
      </c>
      <c r="F28" s="505" t="str">
        <f>F13</f>
        <v>2026/27</v>
      </c>
      <c r="G28" s="743" t="s">
        <v>421</v>
      </c>
      <c r="H28" s="55"/>
      <c r="I28" s="56"/>
      <c r="L28"/>
    </row>
    <row r="29" spans="2:12" s="28" customFormat="1" ht="12" customHeight="1" x14ac:dyDescent="0.2">
      <c r="C29" s="84"/>
      <c r="D29" s="743"/>
      <c r="E29" s="540" t="s">
        <v>434</v>
      </c>
      <c r="F29" s="540" t="s">
        <v>434</v>
      </c>
      <c r="G29" s="743"/>
      <c r="H29" s="55"/>
      <c r="I29" s="56"/>
      <c r="L29"/>
    </row>
    <row r="30" spans="2:12" x14ac:dyDescent="0.2">
      <c r="C30" s="83"/>
      <c r="D30" s="321" t="s">
        <v>435</v>
      </c>
      <c r="E30" s="176">
        <v>0</v>
      </c>
      <c r="F30" s="550">
        <v>0</v>
      </c>
      <c r="G30" s="653" t="str">
        <f>IFERROR(((F30-E30)/E30)," ")</f>
        <v xml:space="preserve"> </v>
      </c>
      <c r="H30" s="11"/>
      <c r="I30" s="5"/>
    </row>
    <row r="31" spans="2:12" x14ac:dyDescent="0.2">
      <c r="C31" s="47"/>
      <c r="D31" s="321" t="s">
        <v>436</v>
      </c>
      <c r="E31" s="176">
        <v>0</v>
      </c>
      <c r="F31" s="550">
        <v>0</v>
      </c>
      <c r="G31" s="653" t="str">
        <f t="shared" ref="G31:G32" si="2">IFERROR(((F31-E31)/E31)," ")</f>
        <v xml:space="preserve"> </v>
      </c>
      <c r="H31" s="11"/>
      <c r="I31" s="5"/>
    </row>
    <row r="32" spans="2:12" x14ac:dyDescent="0.2">
      <c r="C32" s="47"/>
      <c r="D32" s="321" t="s">
        <v>437</v>
      </c>
      <c r="E32" s="177">
        <v>0</v>
      </c>
      <c r="F32" s="551">
        <v>0</v>
      </c>
      <c r="G32" s="712" t="str">
        <f t="shared" si="2"/>
        <v xml:space="preserve"> </v>
      </c>
      <c r="H32" s="11"/>
      <c r="I32" s="5"/>
    </row>
    <row r="33" spans="3:9" x14ac:dyDescent="0.2">
      <c r="C33" s="47"/>
      <c r="D33" s="57" t="s">
        <v>438</v>
      </c>
      <c r="E33" s="178"/>
      <c r="F33" s="179"/>
      <c r="G33" s="178"/>
      <c r="H33" s="11"/>
      <c r="I33" s="5"/>
    </row>
    <row r="34" spans="3:9" x14ac:dyDescent="0.2">
      <c r="C34" s="47"/>
      <c r="D34" s="38"/>
      <c r="E34" s="53"/>
      <c r="F34" s="54"/>
      <c r="G34" s="53"/>
      <c r="H34" s="11"/>
      <c r="I34" s="5"/>
    </row>
    <row r="35" spans="3:9" x14ac:dyDescent="0.2">
      <c r="C35" s="47"/>
      <c r="D35" s="38"/>
      <c r="E35" s="53"/>
      <c r="F35" s="54"/>
      <c r="G35" s="53"/>
      <c r="H35" s="11"/>
      <c r="I35" s="5"/>
    </row>
    <row r="36" spans="3:9" ht="40.15" customHeight="1" x14ac:dyDescent="0.2">
      <c r="D36" s="739" t="s">
        <v>439</v>
      </c>
      <c r="E36" s="739"/>
      <c r="F36" s="739"/>
      <c r="G36" s="739"/>
      <c r="H36" s="739"/>
      <c r="I36" s="739"/>
    </row>
    <row r="37" spans="3:9" x14ac:dyDescent="0.2">
      <c r="C37" s="43"/>
      <c r="D37" s="38"/>
      <c r="E37" s="53"/>
      <c r="F37" s="54"/>
      <c r="G37" s="53"/>
      <c r="H37" s="11"/>
      <c r="I37" s="5"/>
    </row>
    <row r="38" spans="3:9" ht="13.15" customHeight="1" x14ac:dyDescent="0.2">
      <c r="C38" s="44"/>
      <c r="D38" s="743" t="s">
        <v>433</v>
      </c>
      <c r="E38" s="505" t="str">
        <f>E28</f>
        <v>2025/26</v>
      </c>
      <c r="F38" s="505" t="str">
        <f>F28</f>
        <v>2026/27</v>
      </c>
      <c r="G38" s="743" t="s">
        <v>421</v>
      </c>
      <c r="H38" s="743"/>
      <c r="I38" s="5"/>
    </row>
    <row r="39" spans="3:9" x14ac:dyDescent="0.2">
      <c r="C39" s="83"/>
      <c r="D39" s="743"/>
      <c r="E39" s="505" t="s">
        <v>182</v>
      </c>
      <c r="F39" s="505" t="s">
        <v>182</v>
      </c>
      <c r="G39" s="505" t="s">
        <v>182</v>
      </c>
      <c r="H39" s="505" t="s">
        <v>87</v>
      </c>
      <c r="I39" s="5"/>
    </row>
    <row r="40" spans="3:9" x14ac:dyDescent="0.2">
      <c r="C40" s="324"/>
      <c r="D40" s="172" t="s">
        <v>440</v>
      </c>
      <c r="E40" s="173">
        <v>0</v>
      </c>
      <c r="F40" s="547">
        <v>0</v>
      </c>
      <c r="G40" s="242">
        <f>F40-E40</f>
        <v>0</v>
      </c>
      <c r="H40" s="653" t="str">
        <f>IFERROR(G40/E40," ")</f>
        <v xml:space="preserve"> </v>
      </c>
      <c r="I40" s="5"/>
    </row>
    <row r="41" spans="3:9" x14ac:dyDescent="0.2">
      <c r="C41" s="324"/>
      <c r="D41" s="172" t="s">
        <v>441</v>
      </c>
      <c r="E41" s="173">
        <v>0</v>
      </c>
      <c r="F41" s="547">
        <v>0</v>
      </c>
      <c r="G41" s="242">
        <f t="shared" ref="G41:G42" si="3">F41-E41</f>
        <v>0</v>
      </c>
      <c r="H41" s="653" t="str">
        <f t="shared" ref="H41:H42" si="4">IFERROR(G41/E41," ")</f>
        <v xml:space="preserve"> </v>
      </c>
      <c r="I41" s="5"/>
    </row>
    <row r="42" spans="3:9" ht="13.5" thickBot="1" x14ac:dyDescent="0.25">
      <c r="C42" s="324"/>
      <c r="D42" s="172" t="s">
        <v>442</v>
      </c>
      <c r="E42" s="173">
        <v>0</v>
      </c>
      <c r="F42" s="547">
        <v>0</v>
      </c>
      <c r="G42" s="242">
        <f t="shared" si="3"/>
        <v>0</v>
      </c>
      <c r="H42" s="653" t="str">
        <f t="shared" si="4"/>
        <v xml:space="preserve"> </v>
      </c>
      <c r="I42" s="5"/>
    </row>
    <row r="43" spans="3:9" ht="13.5" thickBot="1" x14ac:dyDescent="0.25">
      <c r="C43" s="324"/>
      <c r="D43" s="175" t="s">
        <v>443</v>
      </c>
      <c r="E43" s="244">
        <f>SUM(E40:E42)</f>
        <v>0</v>
      </c>
      <c r="F43" s="552">
        <f t="shared" ref="F43:G43" si="5">SUM(F40:F42)</f>
        <v>0</v>
      </c>
      <c r="G43" s="244">
        <f t="shared" si="5"/>
        <v>0</v>
      </c>
      <c r="H43" s="713" t="str">
        <f>IFERROR(G43/E43," ")</f>
        <v xml:space="preserve"> </v>
      </c>
      <c r="I43" s="5"/>
    </row>
    <row r="44" spans="3:9" x14ac:dyDescent="0.2">
      <c r="C44" s="324"/>
      <c r="D44" s="38"/>
      <c r="E44" s="53"/>
      <c r="F44" s="54"/>
      <c r="G44" s="53"/>
      <c r="H44" s="11"/>
      <c r="I44" s="5"/>
    </row>
    <row r="45" spans="3:9" ht="27" customHeight="1" x14ac:dyDescent="0.2">
      <c r="C45" s="324"/>
      <c r="D45" s="816" t="s">
        <v>444</v>
      </c>
      <c r="E45" s="816"/>
      <c r="F45" s="816"/>
      <c r="G45" s="816"/>
      <c r="H45" s="816"/>
      <c r="I45" s="816"/>
    </row>
    <row r="46" spans="3:9" x14ac:dyDescent="0.2">
      <c r="C46" s="324"/>
      <c r="D46" s="38"/>
      <c r="E46" s="53"/>
      <c r="F46" s="54"/>
      <c r="G46" s="53"/>
      <c r="H46" s="11"/>
      <c r="I46" s="5"/>
    </row>
    <row r="47" spans="3:9" ht="13.15" customHeight="1" x14ac:dyDescent="0.2">
      <c r="C47" s="324"/>
      <c r="D47" s="823" t="s">
        <v>433</v>
      </c>
      <c r="E47" s="505" t="str">
        <f>E38</f>
        <v>2025/26</v>
      </c>
      <c r="F47" s="505" t="str">
        <f>F38</f>
        <v>2026/27</v>
      </c>
      <c r="G47" s="743" t="s">
        <v>421</v>
      </c>
      <c r="H47" s="743"/>
      <c r="I47" s="5"/>
    </row>
    <row r="48" spans="3:9" x14ac:dyDescent="0.2">
      <c r="C48" s="324"/>
      <c r="D48" s="823"/>
      <c r="E48" s="505" t="s">
        <v>445</v>
      </c>
      <c r="F48" s="505" t="s">
        <v>445</v>
      </c>
      <c r="G48" s="505" t="s">
        <v>445</v>
      </c>
      <c r="H48" s="553" t="s">
        <v>87</v>
      </c>
      <c r="I48" s="5"/>
    </row>
    <row r="49" spans="3:9" x14ac:dyDescent="0.2">
      <c r="C49" s="324"/>
      <c r="D49" s="172" t="s">
        <v>446</v>
      </c>
      <c r="E49" s="173">
        <v>0</v>
      </c>
      <c r="F49" s="547">
        <v>0</v>
      </c>
      <c r="G49" s="242">
        <f>F49-E49</f>
        <v>0</v>
      </c>
      <c r="H49" s="653" t="str">
        <f>IFERROR(G49/E49," ")</f>
        <v xml:space="preserve"> </v>
      </c>
      <c r="I49" s="5"/>
    </row>
    <row r="50" spans="3:9" x14ac:dyDescent="0.2">
      <c r="C50" s="324"/>
      <c r="D50" s="172" t="s">
        <v>447</v>
      </c>
      <c r="E50" s="173">
        <v>0</v>
      </c>
      <c r="F50" s="547">
        <v>0</v>
      </c>
      <c r="G50" s="242">
        <f t="shared" ref="G50:G52" si="6">F50-E50</f>
        <v>0</v>
      </c>
      <c r="H50" s="653" t="str">
        <f t="shared" ref="H50:H51" si="7">IFERROR(G50/E50," ")</f>
        <v xml:space="preserve"> </v>
      </c>
      <c r="I50" s="5"/>
    </row>
    <row r="51" spans="3:9" ht="13.5" thickBot="1" x14ac:dyDescent="0.25">
      <c r="C51" s="325"/>
      <c r="D51" s="172" t="s">
        <v>442</v>
      </c>
      <c r="E51" s="173">
        <v>0</v>
      </c>
      <c r="F51" s="547">
        <v>0</v>
      </c>
      <c r="G51" s="243">
        <f t="shared" si="6"/>
        <v>0</v>
      </c>
      <c r="H51" s="711" t="str">
        <f t="shared" si="7"/>
        <v xml:space="preserve"> </v>
      </c>
      <c r="I51" s="5"/>
    </row>
    <row r="52" spans="3:9" ht="13.5" thickBot="1" x14ac:dyDescent="0.25">
      <c r="C52" s="324"/>
      <c r="D52" s="175" t="s">
        <v>448</v>
      </c>
      <c r="E52" s="244">
        <f>SUM(E49:E51)</f>
        <v>0</v>
      </c>
      <c r="F52" s="552">
        <f t="shared" ref="F52" si="8">SUM(F49:F51)</f>
        <v>0</v>
      </c>
      <c r="G52" s="243">
        <f t="shared" si="6"/>
        <v>0</v>
      </c>
      <c r="H52" s="711" t="str">
        <f>IFERROR(G52/E52," ")</f>
        <v xml:space="preserve"> </v>
      </c>
      <c r="I52" s="5"/>
    </row>
    <row r="53" spans="3:9" x14ac:dyDescent="0.2">
      <c r="C53" s="46"/>
      <c r="D53" s="180"/>
      <c r="E53" s="178"/>
      <c r="F53" s="179"/>
      <c r="G53" s="178"/>
      <c r="H53" s="181"/>
      <c r="I53" s="5"/>
    </row>
    <row r="54" spans="3:9" x14ac:dyDescent="0.2">
      <c r="C54" s="46"/>
      <c r="D54" s="193" t="s">
        <v>449</v>
      </c>
      <c r="E54" s="197"/>
      <c r="F54" s="179"/>
      <c r="G54" s="178"/>
      <c r="H54" s="181"/>
      <c r="I54" s="5"/>
    </row>
    <row r="55" spans="3:9" x14ac:dyDescent="0.2">
      <c r="C55" s="46"/>
      <c r="D55" s="197"/>
      <c r="E55" s="187"/>
      <c r="F55" s="179"/>
      <c r="G55" s="178"/>
      <c r="H55" s="181"/>
      <c r="I55" s="5"/>
    </row>
    <row r="56" spans="3:9" ht="27" customHeight="1" x14ac:dyDescent="0.2">
      <c r="C56" s="46"/>
      <c r="D56" s="739" t="s">
        <v>450</v>
      </c>
      <c r="E56" s="739"/>
      <c r="F56" s="739"/>
      <c r="G56" s="739"/>
      <c r="H56" s="739"/>
      <c r="I56" s="5"/>
    </row>
    <row r="57" spans="3:9" x14ac:dyDescent="0.2">
      <c r="C57" s="84"/>
      <c r="D57" s="180"/>
      <c r="E57" s="178"/>
      <c r="F57" s="179"/>
      <c r="G57" s="178"/>
      <c r="H57" s="181"/>
      <c r="I57" s="5"/>
    </row>
    <row r="58" spans="3:9" ht="27" customHeight="1" x14ac:dyDescent="0.2">
      <c r="C58" s="84"/>
      <c r="D58" s="739" t="s">
        <v>451</v>
      </c>
      <c r="E58" s="739"/>
      <c r="F58" s="739"/>
      <c r="G58" s="739"/>
      <c r="H58" s="739"/>
      <c r="I58" s="739"/>
    </row>
    <row r="59" spans="3:9" x14ac:dyDescent="0.2">
      <c r="C59" s="84"/>
      <c r="D59" s="38"/>
      <c r="E59" s="53"/>
      <c r="F59" s="54"/>
      <c r="G59" s="53"/>
      <c r="H59" s="11"/>
      <c r="I59" s="5"/>
    </row>
    <row r="60" spans="3:9" ht="13.15" customHeight="1" x14ac:dyDescent="0.2">
      <c r="C60" s="84"/>
      <c r="D60" s="743" t="s">
        <v>433</v>
      </c>
      <c r="E60" s="505" t="str">
        <f>E47</f>
        <v>2025/26</v>
      </c>
      <c r="F60" s="505" t="str">
        <f>F47</f>
        <v>2026/27</v>
      </c>
      <c r="G60" s="743" t="s">
        <v>421</v>
      </c>
      <c r="H60" s="743"/>
      <c r="I60" s="5"/>
    </row>
    <row r="61" spans="3:9" x14ac:dyDescent="0.2">
      <c r="C61" s="83"/>
      <c r="D61" s="743"/>
      <c r="E61" s="505" t="s">
        <v>182</v>
      </c>
      <c r="F61" s="505" t="s">
        <v>182</v>
      </c>
      <c r="G61" s="505" t="s">
        <v>182</v>
      </c>
      <c r="H61" s="505" t="s">
        <v>87</v>
      </c>
      <c r="I61" s="5"/>
    </row>
    <row r="62" spans="3:9" x14ac:dyDescent="0.2">
      <c r="C62" s="47"/>
      <c r="D62" s="172" t="s">
        <v>440</v>
      </c>
      <c r="E62" s="173">
        <v>0</v>
      </c>
      <c r="F62" s="547">
        <v>0</v>
      </c>
      <c r="G62" s="242">
        <f>F62-E62</f>
        <v>0</v>
      </c>
      <c r="H62" s="653" t="str">
        <f>IFERROR(G62/E62," ")</f>
        <v xml:space="preserve"> </v>
      </c>
      <c r="I62" s="5"/>
    </row>
    <row r="63" spans="3:9" x14ac:dyDescent="0.2">
      <c r="C63" s="47"/>
      <c r="D63" s="172" t="s">
        <v>441</v>
      </c>
      <c r="E63" s="173">
        <v>0</v>
      </c>
      <c r="F63" s="547">
        <v>0</v>
      </c>
      <c r="G63" s="242">
        <f t="shared" ref="G63:G65" si="9">F63-E63</f>
        <v>0</v>
      </c>
      <c r="H63" s="653" t="str">
        <f t="shared" ref="H63:H64" si="10">IFERROR(G63/E63," ")</f>
        <v xml:space="preserve"> </v>
      </c>
      <c r="I63" s="5"/>
    </row>
    <row r="64" spans="3:9" ht="13.5" thickBot="1" x14ac:dyDescent="0.25">
      <c r="C64" s="47"/>
      <c r="D64" s="172" t="s">
        <v>442</v>
      </c>
      <c r="E64" s="173">
        <v>0</v>
      </c>
      <c r="F64" s="547">
        <v>0</v>
      </c>
      <c r="G64" s="243">
        <f t="shared" si="9"/>
        <v>0</v>
      </c>
      <c r="H64" s="711" t="str">
        <f t="shared" si="10"/>
        <v xml:space="preserve"> </v>
      </c>
      <c r="I64" s="5"/>
    </row>
    <row r="65" spans="3:9" ht="13.5" thickBot="1" x14ac:dyDescent="0.25">
      <c r="C65" s="47"/>
      <c r="D65" s="175" t="s">
        <v>452</v>
      </c>
      <c r="E65" s="244">
        <f>SUM(E62:E64)</f>
        <v>0</v>
      </c>
      <c r="F65" s="552">
        <f t="shared" ref="F65" si="11">SUM(F62:F64)</f>
        <v>0</v>
      </c>
      <c r="G65" s="243">
        <f t="shared" si="9"/>
        <v>0</v>
      </c>
      <c r="H65" s="711" t="str">
        <f>IFERROR(G65/E65," ")</f>
        <v xml:space="preserve"> </v>
      </c>
      <c r="I65" s="5"/>
    </row>
    <row r="66" spans="3:9" x14ac:dyDescent="0.2">
      <c r="C66" s="47"/>
      <c r="D66" s="38"/>
      <c r="E66" s="53"/>
      <c r="F66" s="54"/>
      <c r="G66" s="53"/>
      <c r="H66" s="11"/>
      <c r="I66" s="5"/>
    </row>
    <row r="67" spans="3:9" ht="25.5" customHeight="1" x14ac:dyDescent="0.2">
      <c r="C67" s="47"/>
      <c r="D67" s="739" t="s">
        <v>453</v>
      </c>
      <c r="E67" s="739"/>
      <c r="F67" s="739"/>
      <c r="G67" s="739"/>
      <c r="H67" s="739"/>
      <c r="I67" s="5"/>
    </row>
    <row r="68" spans="3:9" x14ac:dyDescent="0.2">
      <c r="C68" s="47"/>
      <c r="D68" s="38"/>
      <c r="E68" s="53"/>
      <c r="F68" s="54"/>
      <c r="G68" s="53"/>
      <c r="H68" s="11"/>
      <c r="I68" s="5"/>
    </row>
    <row r="69" spans="3:9" ht="22.5" x14ac:dyDescent="0.2">
      <c r="C69" s="47"/>
      <c r="D69" s="743" t="s">
        <v>454</v>
      </c>
      <c r="E69" s="505" t="s">
        <v>455</v>
      </c>
      <c r="F69" s="505" t="s">
        <v>455</v>
      </c>
      <c r="G69" s="743" t="s">
        <v>421</v>
      </c>
      <c r="H69" s="743"/>
      <c r="I69" s="5"/>
    </row>
    <row r="70" spans="3:9" x14ac:dyDescent="0.2">
      <c r="C70" s="47"/>
      <c r="D70" s="743"/>
      <c r="E70" s="505" t="str">
        <f>E60</f>
        <v>2025/26</v>
      </c>
      <c r="F70" s="505" t="str">
        <f>F60</f>
        <v>2026/27</v>
      </c>
      <c r="G70" s="743"/>
      <c r="H70" s="743"/>
      <c r="I70" s="5"/>
    </row>
    <row r="71" spans="3:9" x14ac:dyDescent="0.2">
      <c r="C71" s="47"/>
      <c r="D71" s="743"/>
      <c r="E71" s="505" t="s">
        <v>97</v>
      </c>
      <c r="F71" s="505" t="s">
        <v>97</v>
      </c>
      <c r="G71" s="505" t="s">
        <v>97</v>
      </c>
      <c r="H71" s="505" t="s">
        <v>87</v>
      </c>
      <c r="I71" s="5"/>
    </row>
    <row r="72" spans="3:9" ht="13.5" thickBot="1" x14ac:dyDescent="0.25">
      <c r="C72" s="47"/>
      <c r="D72" s="182" t="s">
        <v>456</v>
      </c>
      <c r="E72" s="174">
        <v>0</v>
      </c>
      <c r="F72" s="548">
        <v>0</v>
      </c>
      <c r="G72" s="243">
        <f>F72-E72</f>
        <v>0</v>
      </c>
      <c r="H72" s="714" t="str">
        <f>IFERROR(G72/E72," ")</f>
        <v xml:space="preserve"> </v>
      </c>
      <c r="I72" s="5"/>
    </row>
    <row r="73" spans="3:9" x14ac:dyDescent="0.2">
      <c r="C73" s="47"/>
      <c r="D73" s="38"/>
      <c r="E73" s="53"/>
      <c r="F73" s="54"/>
      <c r="G73" s="53"/>
      <c r="H73" s="11"/>
      <c r="I73" s="5"/>
    </row>
    <row r="74" spans="3:9" ht="25.9" customHeight="1" x14ac:dyDescent="0.2">
      <c r="C74" s="47"/>
      <c r="D74" s="739" t="s">
        <v>457</v>
      </c>
      <c r="E74" s="739"/>
      <c r="F74" s="739"/>
      <c r="G74" s="739"/>
      <c r="H74" s="739"/>
      <c r="I74" s="5"/>
    </row>
    <row r="75" spans="3:9" x14ac:dyDescent="0.2">
      <c r="C75" s="46"/>
      <c r="D75" s="38"/>
      <c r="E75" s="53"/>
      <c r="F75" s="54"/>
      <c r="G75" s="53"/>
      <c r="H75" s="11"/>
      <c r="I75" s="5"/>
    </row>
    <row r="76" spans="3:9" ht="13.15" customHeight="1" x14ac:dyDescent="0.2">
      <c r="C76" s="46"/>
      <c r="D76" s="743" t="s">
        <v>454</v>
      </c>
      <c r="E76" s="505" t="str">
        <f>E70</f>
        <v>2025/26</v>
      </c>
      <c r="F76" s="505" t="str">
        <f>F70</f>
        <v>2026/27</v>
      </c>
      <c r="G76" s="827" t="s">
        <v>421</v>
      </c>
      <c r="H76" s="827"/>
      <c r="I76" s="5"/>
    </row>
    <row r="77" spans="3:9" x14ac:dyDescent="0.2">
      <c r="C77" s="46"/>
      <c r="D77" s="743"/>
      <c r="E77" s="555" t="s">
        <v>97</v>
      </c>
      <c r="F77" s="555" t="s">
        <v>97</v>
      </c>
      <c r="G77" s="555" t="s">
        <v>97</v>
      </c>
      <c r="H77" s="555" t="s">
        <v>87</v>
      </c>
      <c r="I77" s="5"/>
    </row>
    <row r="78" spans="3:9" ht="13.5" thickBot="1" x14ac:dyDescent="0.25">
      <c r="C78" s="84"/>
      <c r="D78" s="182" t="s">
        <v>456</v>
      </c>
      <c r="E78" s="174">
        <v>0</v>
      </c>
      <c r="F78" s="548">
        <v>0</v>
      </c>
      <c r="G78" s="243">
        <f>F78-E78</f>
        <v>0</v>
      </c>
      <c r="H78" s="714" t="str">
        <f>IFERROR(G78/E78," ")</f>
        <v xml:space="preserve"> </v>
      </c>
      <c r="I78" s="5"/>
    </row>
    <row r="79" spans="3:9" x14ac:dyDescent="0.2">
      <c r="C79" s="47"/>
      <c r="D79" s="38"/>
      <c r="E79" s="53"/>
      <c r="F79" s="54"/>
      <c r="G79" s="53"/>
      <c r="H79" s="11"/>
      <c r="I79" s="5"/>
    </row>
    <row r="80" spans="3:9" x14ac:dyDescent="0.2">
      <c r="C80" s="47"/>
      <c r="D80" s="38"/>
      <c r="E80" s="53"/>
      <c r="F80" s="54"/>
      <c r="G80" s="53"/>
      <c r="H80" s="11"/>
      <c r="I80" s="5"/>
    </row>
    <row r="81" spans="1:9" ht="26.45" customHeight="1" x14ac:dyDescent="0.2">
      <c r="A81" s="501" t="s">
        <v>418</v>
      </c>
      <c r="C81" s="45"/>
      <c r="D81" s="739" t="s">
        <v>458</v>
      </c>
      <c r="E81" s="739"/>
      <c r="F81" s="739"/>
      <c r="G81" s="739"/>
      <c r="H81" s="739"/>
      <c r="I81" s="739"/>
    </row>
    <row r="82" spans="1:9" x14ac:dyDescent="0.2">
      <c r="C82" s="48"/>
      <c r="D82" s="38"/>
      <c r="E82" s="53"/>
      <c r="F82" s="54"/>
      <c r="G82" s="53"/>
      <c r="H82" s="11"/>
      <c r="I82" s="5"/>
    </row>
    <row r="83" spans="1:9" ht="22.5" x14ac:dyDescent="0.2">
      <c r="C83" s="83"/>
      <c r="D83" s="743" t="s">
        <v>454</v>
      </c>
      <c r="E83" s="505" t="s">
        <v>455</v>
      </c>
      <c r="F83" s="505" t="s">
        <v>455</v>
      </c>
      <c r="G83" s="743" t="s">
        <v>421</v>
      </c>
      <c r="H83" s="743"/>
      <c r="I83" s="5"/>
    </row>
    <row r="84" spans="1:9" x14ac:dyDescent="0.2">
      <c r="C84" s="48"/>
      <c r="D84" s="743"/>
      <c r="E84" s="505" t="str">
        <f>E76</f>
        <v>2025/26</v>
      </c>
      <c r="F84" s="505" t="str">
        <f>F76</f>
        <v>2026/27</v>
      </c>
      <c r="G84" s="743"/>
      <c r="H84" s="743"/>
      <c r="I84" s="5"/>
    </row>
    <row r="85" spans="1:9" x14ac:dyDescent="0.2">
      <c r="C85" s="48"/>
      <c r="D85" s="743"/>
      <c r="E85" s="556" t="s">
        <v>97</v>
      </c>
      <c r="F85" s="556" t="s">
        <v>97</v>
      </c>
      <c r="G85" s="556" t="s">
        <v>97</v>
      </c>
      <c r="H85" s="505" t="s">
        <v>87</v>
      </c>
      <c r="I85" s="5"/>
    </row>
    <row r="86" spans="1:9" x14ac:dyDescent="0.2">
      <c r="C86" s="48"/>
      <c r="D86" s="183" t="s">
        <v>459</v>
      </c>
      <c r="E86" s="173">
        <v>0</v>
      </c>
      <c r="F86" s="547">
        <v>0</v>
      </c>
      <c r="G86" s="242">
        <f>F86-E86</f>
        <v>0</v>
      </c>
      <c r="H86" s="653" t="str">
        <f>IFERROR(G86/E86," ")</f>
        <v xml:space="preserve"> </v>
      </c>
      <c r="I86" s="5"/>
    </row>
    <row r="87" spans="1:9" ht="13.5" thickBot="1" x14ac:dyDescent="0.25">
      <c r="C87" s="48"/>
      <c r="D87" s="183" t="s">
        <v>459</v>
      </c>
      <c r="E87" s="174">
        <v>0</v>
      </c>
      <c r="F87" s="548">
        <v>0</v>
      </c>
      <c r="G87" s="243">
        <f t="shared" ref="G87:G88" si="12">F87-E87</f>
        <v>0</v>
      </c>
      <c r="H87" s="653" t="str">
        <f>IFERROR(G87/E87," ")</f>
        <v xml:space="preserve"> </v>
      </c>
      <c r="I87" s="5"/>
    </row>
    <row r="88" spans="1:9" ht="13.5" thickBot="1" x14ac:dyDescent="0.25">
      <c r="C88" s="48"/>
      <c r="D88" s="175" t="s">
        <v>460</v>
      </c>
      <c r="E88" s="243">
        <f>SUM(E86:E87)</f>
        <v>0</v>
      </c>
      <c r="F88" s="549">
        <f>SUM(F86:F87)</f>
        <v>0</v>
      </c>
      <c r="G88" s="244">
        <f t="shared" si="12"/>
        <v>0</v>
      </c>
      <c r="H88" s="715" t="str">
        <f>IFERROR(G88/E88," ")</f>
        <v xml:space="preserve"> </v>
      </c>
      <c r="I88" s="5"/>
    </row>
    <row r="89" spans="1:9" x14ac:dyDescent="0.2">
      <c r="C89" s="48"/>
      <c r="D89" s="180"/>
      <c r="E89" s="245"/>
      <c r="F89" s="652"/>
      <c r="G89" s="245"/>
      <c r="H89" s="181"/>
      <c r="I89" s="5"/>
    </row>
    <row r="90" spans="1:9" ht="39.6" customHeight="1" x14ac:dyDescent="0.2">
      <c r="A90" s="501" t="s">
        <v>418</v>
      </c>
      <c r="C90" s="48"/>
      <c r="D90" s="739" t="s">
        <v>461</v>
      </c>
      <c r="E90" s="739"/>
      <c r="F90" s="739"/>
      <c r="G90" s="739"/>
      <c r="H90" s="739"/>
      <c r="I90" s="739"/>
    </row>
    <row r="91" spans="1:9" x14ac:dyDescent="0.2">
      <c r="C91" s="48"/>
      <c r="D91" s="38"/>
      <c r="E91" s="53"/>
      <c r="F91" s="54"/>
      <c r="G91" s="53"/>
      <c r="H91" s="11"/>
      <c r="I91" s="5"/>
    </row>
    <row r="92" spans="1:9" ht="13.15" customHeight="1" x14ac:dyDescent="0.2">
      <c r="C92" s="48"/>
      <c r="D92" s="743" t="s">
        <v>454</v>
      </c>
      <c r="E92" s="505" t="str">
        <f>E84</f>
        <v>2025/26</v>
      </c>
      <c r="F92" s="505" t="str">
        <f>F84</f>
        <v>2026/27</v>
      </c>
      <c r="G92" s="743" t="s">
        <v>421</v>
      </c>
      <c r="H92" s="743"/>
      <c r="I92" s="5"/>
    </row>
    <row r="93" spans="1:9" x14ac:dyDescent="0.2">
      <c r="C93" s="48"/>
      <c r="D93" s="743"/>
      <c r="E93" s="505" t="s">
        <v>97</v>
      </c>
      <c r="F93" s="505" t="s">
        <v>97</v>
      </c>
      <c r="G93" s="505" t="s">
        <v>97</v>
      </c>
      <c r="H93" s="505" t="s">
        <v>87</v>
      </c>
      <c r="I93" s="5"/>
    </row>
    <row r="94" spans="1:9" x14ac:dyDescent="0.2">
      <c r="C94" s="48"/>
      <c r="D94" s="183" t="s">
        <v>459</v>
      </c>
      <c r="E94" s="173">
        <v>0</v>
      </c>
      <c r="F94" s="547">
        <v>0</v>
      </c>
      <c r="G94" s="242">
        <f>F94-E94</f>
        <v>0</v>
      </c>
      <c r="H94" s="653" t="str">
        <f>IFERROR(G94/E94," ")</f>
        <v xml:space="preserve"> </v>
      </c>
      <c r="I94" s="5"/>
    </row>
    <row r="95" spans="1:9" ht="13.5" thickBot="1" x14ac:dyDescent="0.25">
      <c r="C95" s="48"/>
      <c r="D95" s="183" t="s">
        <v>459</v>
      </c>
      <c r="E95" s="174">
        <v>0</v>
      </c>
      <c r="F95" s="548">
        <v>0</v>
      </c>
      <c r="G95" s="243">
        <f t="shared" ref="G95:G96" si="13">F95-E95</f>
        <v>0</v>
      </c>
      <c r="H95" s="653" t="str">
        <f>IFERROR(G95/E95," ")</f>
        <v xml:space="preserve"> </v>
      </c>
    </row>
    <row r="96" spans="1:9" ht="13.5" thickBot="1" x14ac:dyDescent="0.25">
      <c r="B96" s="814"/>
      <c r="C96" s="48"/>
      <c r="D96" s="175" t="s">
        <v>460</v>
      </c>
      <c r="E96" s="243">
        <f>SUM(E94:E95)</f>
        <v>0</v>
      </c>
      <c r="F96" s="549">
        <f t="shared" ref="F96" si="14">SUM(F94:F95)</f>
        <v>0</v>
      </c>
      <c r="G96" s="244">
        <f t="shared" si="13"/>
        <v>0</v>
      </c>
      <c r="H96" s="715" t="str">
        <f>IFERROR(G96/E96," ")</f>
        <v xml:space="preserve"> </v>
      </c>
    </row>
    <row r="97" spans="2:11" x14ac:dyDescent="0.2">
      <c r="B97" s="814"/>
      <c r="C97" s="48"/>
      <c r="D97" s="2"/>
      <c r="E97" s="2"/>
      <c r="F97" s="2"/>
      <c r="G97" s="2"/>
    </row>
    <row r="98" spans="2:11" ht="27" customHeight="1" x14ac:dyDescent="0.2">
      <c r="B98" s="814"/>
      <c r="D98" s="739" t="s">
        <v>462</v>
      </c>
      <c r="E98" s="739"/>
      <c r="F98" s="739"/>
      <c r="G98" s="739"/>
      <c r="H98" s="739"/>
      <c r="I98" s="739"/>
    </row>
    <row r="99" spans="2:11" x14ac:dyDescent="0.2">
      <c r="B99" s="814"/>
      <c r="D99" s="2"/>
      <c r="E99" s="2"/>
      <c r="F99" s="2"/>
      <c r="G99" s="2"/>
    </row>
    <row r="100" spans="2:11" ht="13.15" customHeight="1" x14ac:dyDescent="0.2">
      <c r="B100" s="814"/>
      <c r="D100" s="743"/>
      <c r="E100" s="505" t="str">
        <f>E92</f>
        <v>2025/26</v>
      </c>
      <c r="F100" s="505" t="str">
        <f>F92</f>
        <v>2026/27</v>
      </c>
      <c r="G100" s="743" t="s">
        <v>421</v>
      </c>
      <c r="H100" s="743"/>
    </row>
    <row r="101" spans="2:11" x14ac:dyDescent="0.2">
      <c r="D101" s="743"/>
      <c r="E101" s="505" t="s">
        <v>182</v>
      </c>
      <c r="F101" s="505" t="s">
        <v>182</v>
      </c>
      <c r="G101" s="505" t="s">
        <v>182</v>
      </c>
      <c r="H101" s="505" t="s">
        <v>87</v>
      </c>
    </row>
    <row r="102" spans="2:11" x14ac:dyDescent="0.2">
      <c r="D102" s="183" t="s">
        <v>463</v>
      </c>
      <c r="E102" s="178">
        <v>0</v>
      </c>
      <c r="F102" s="554">
        <v>0</v>
      </c>
      <c r="G102" s="245">
        <f>F102-E102</f>
        <v>0</v>
      </c>
      <c r="H102" s="653" t="str">
        <f>IFERROR(G102/E102," ")</f>
        <v xml:space="preserve"> </v>
      </c>
    </row>
    <row r="103" spans="2:11" x14ac:dyDescent="0.2">
      <c r="B103" s="814"/>
      <c r="D103" s="183" t="s">
        <v>463</v>
      </c>
      <c r="E103" s="178">
        <v>0</v>
      </c>
      <c r="F103" s="554">
        <v>0</v>
      </c>
      <c r="G103" s="245">
        <f t="shared" ref="G103:G106" si="15">F103-E103</f>
        <v>0</v>
      </c>
      <c r="H103" s="653" t="str">
        <f t="shared" ref="H103:H107" si="16">IFERROR(G103/E103," ")</f>
        <v xml:space="preserve"> </v>
      </c>
    </row>
    <row r="104" spans="2:11" x14ac:dyDescent="0.2">
      <c r="B104" s="815"/>
      <c r="D104" s="183" t="s">
        <v>463</v>
      </c>
      <c r="E104" s="178">
        <v>0</v>
      </c>
      <c r="F104" s="554">
        <v>0</v>
      </c>
      <c r="G104" s="245">
        <f t="shared" si="15"/>
        <v>0</v>
      </c>
      <c r="H104" s="653" t="str">
        <f t="shared" si="16"/>
        <v xml:space="preserve"> </v>
      </c>
    </row>
    <row r="105" spans="2:11" x14ac:dyDescent="0.2">
      <c r="B105" s="814"/>
      <c r="D105" s="183" t="s">
        <v>463</v>
      </c>
      <c r="E105" s="178">
        <v>0</v>
      </c>
      <c r="F105" s="554">
        <v>0</v>
      </c>
      <c r="G105" s="245">
        <f t="shared" si="15"/>
        <v>0</v>
      </c>
      <c r="H105" s="653" t="str">
        <f t="shared" si="16"/>
        <v xml:space="preserve"> </v>
      </c>
      <c r="J105" s="9"/>
      <c r="K105" s="64"/>
    </row>
    <row r="106" spans="2:11" x14ac:dyDescent="0.2">
      <c r="B106" s="814"/>
      <c r="D106" s="183" t="s">
        <v>463</v>
      </c>
      <c r="E106" s="178">
        <v>0</v>
      </c>
      <c r="F106" s="554">
        <v>0</v>
      </c>
      <c r="G106" s="245">
        <f t="shared" si="15"/>
        <v>0</v>
      </c>
      <c r="H106" s="653" t="str">
        <f t="shared" si="16"/>
        <v xml:space="preserve"> </v>
      </c>
      <c r="J106" s="9"/>
    </row>
    <row r="107" spans="2:11" ht="13.5" thickBot="1" x14ac:dyDescent="0.25">
      <c r="B107" s="814"/>
      <c r="D107" s="175" t="s">
        <v>464</v>
      </c>
      <c r="E107" s="246">
        <f>SUM(E102:E106)</f>
        <v>0</v>
      </c>
      <c r="F107" s="548">
        <f t="shared" ref="F107" si="17">SUM(F102:F106)</f>
        <v>0</v>
      </c>
      <c r="G107" s="243">
        <f>F107-E107</f>
        <v>0</v>
      </c>
      <c r="H107" s="711" t="str">
        <f t="shared" si="16"/>
        <v xml:space="preserve"> </v>
      </c>
      <c r="J107" s="9"/>
    </row>
    <row r="108" spans="2:11" x14ac:dyDescent="0.2">
      <c r="B108" s="814"/>
      <c r="D108" s="65"/>
      <c r="E108" s="62"/>
      <c r="F108" s="15"/>
      <c r="G108" s="63"/>
    </row>
    <row r="109" spans="2:11" x14ac:dyDescent="0.2">
      <c r="D109" s="187" t="s">
        <v>465</v>
      </c>
      <c r="E109" s="193"/>
      <c r="F109" s="193"/>
      <c r="G109" s="193"/>
    </row>
    <row r="110" spans="2:11" x14ac:dyDescent="0.2">
      <c r="D110" s="820"/>
      <c r="E110" s="820"/>
      <c r="F110" s="820"/>
      <c r="G110" s="820"/>
    </row>
    <row r="111" spans="2:11" ht="24" customHeight="1" x14ac:dyDescent="0.2">
      <c r="B111" s="814"/>
      <c r="D111" s="817" t="s">
        <v>466</v>
      </c>
      <c r="E111" s="817"/>
      <c r="F111" s="817"/>
      <c r="G111" s="817"/>
      <c r="H111" s="817"/>
      <c r="I111" s="817"/>
    </row>
    <row r="112" spans="2:11" x14ac:dyDescent="0.2">
      <c r="B112" s="814"/>
      <c r="D112" s="194"/>
      <c r="E112" s="195"/>
      <c r="F112" s="195"/>
      <c r="G112" s="196"/>
    </row>
    <row r="113" spans="2:9" x14ac:dyDescent="0.2">
      <c r="B113" s="814"/>
      <c r="D113" s="557"/>
      <c r="E113" s="557"/>
      <c r="F113" s="505" t="str">
        <f>E100</f>
        <v>2025/26</v>
      </c>
      <c r="G113" s="505" t="str">
        <f>F100</f>
        <v>2026/27</v>
      </c>
    </row>
    <row r="114" spans="2:9" x14ac:dyDescent="0.2">
      <c r="B114" s="814"/>
      <c r="D114" s="816" t="s">
        <v>467</v>
      </c>
      <c r="E114" s="816"/>
      <c r="F114" s="184">
        <v>0</v>
      </c>
      <c r="G114" s="558">
        <v>0</v>
      </c>
    </row>
    <row r="115" spans="2:9" x14ac:dyDescent="0.2">
      <c r="B115" s="814"/>
      <c r="D115" s="816" t="s">
        <v>468</v>
      </c>
      <c r="E115" s="816"/>
      <c r="F115" s="185">
        <v>0</v>
      </c>
      <c r="G115" s="559">
        <v>0</v>
      </c>
    </row>
    <row r="116" spans="2:9" x14ac:dyDescent="0.2">
      <c r="B116" s="814"/>
      <c r="D116" s="816" t="s">
        <v>469</v>
      </c>
      <c r="E116" s="816"/>
      <c r="F116" s="716" t="str">
        <f>IFERROR(F114/F115," ")</f>
        <v xml:space="preserve"> </v>
      </c>
      <c r="G116" s="716" t="str">
        <f>IFERROR(G114/G115," ")</f>
        <v xml:space="preserve"> </v>
      </c>
    </row>
    <row r="117" spans="2:9" x14ac:dyDescent="0.2">
      <c r="D117" s="816" t="s">
        <v>470</v>
      </c>
      <c r="E117" s="816"/>
      <c r="F117" s="653">
        <v>0.03</v>
      </c>
      <c r="G117" s="653">
        <v>2.75E-2</v>
      </c>
    </row>
    <row r="118" spans="2:9" x14ac:dyDescent="0.2">
      <c r="D118" s="816" t="s">
        <v>471</v>
      </c>
      <c r="E118" s="816"/>
      <c r="F118" s="184">
        <v>0</v>
      </c>
      <c r="G118" s="558">
        <v>0</v>
      </c>
    </row>
    <row r="119" spans="2:9" x14ac:dyDescent="0.2">
      <c r="D119" s="816" t="s">
        <v>472</v>
      </c>
      <c r="E119" s="816"/>
      <c r="F119" s="184">
        <v>0</v>
      </c>
      <c r="G119" s="558">
        <v>0</v>
      </c>
      <c r="H119" s="68"/>
    </row>
    <row r="120" spans="2:9" x14ac:dyDescent="0.2">
      <c r="D120" s="816" t="s">
        <v>473</v>
      </c>
      <c r="E120" s="816"/>
      <c r="F120" s="184">
        <v>0</v>
      </c>
      <c r="G120" s="558">
        <v>0</v>
      </c>
      <c r="H120" s="68"/>
    </row>
    <row r="121" spans="2:9" x14ac:dyDescent="0.2">
      <c r="D121" s="331" t="s">
        <v>474</v>
      </c>
      <c r="E121" s="331"/>
      <c r="F121" s="184">
        <v>0</v>
      </c>
      <c r="G121" s="558">
        <v>0</v>
      </c>
      <c r="H121" s="68"/>
    </row>
    <row r="122" spans="2:9" ht="13.5" thickBot="1" x14ac:dyDescent="0.25">
      <c r="D122" s="824" t="s">
        <v>475</v>
      </c>
      <c r="E122" s="824"/>
      <c r="F122" s="186">
        <f>F120+F121</f>
        <v>0</v>
      </c>
      <c r="G122" s="560">
        <f>G120+G121</f>
        <v>0</v>
      </c>
      <c r="H122" s="68"/>
    </row>
    <row r="123" spans="2:9" x14ac:dyDescent="0.2">
      <c r="D123" s="2"/>
      <c r="E123" s="2"/>
      <c r="F123" s="2"/>
      <c r="G123" s="2"/>
    </row>
    <row r="124" spans="2:9" ht="27.6" customHeight="1" x14ac:dyDescent="0.2">
      <c r="D124" s="739" t="s">
        <v>476</v>
      </c>
      <c r="E124" s="739"/>
      <c r="F124" s="739"/>
      <c r="G124" s="739"/>
      <c r="H124" s="739"/>
      <c r="I124" s="739"/>
    </row>
    <row r="125" spans="2:9" ht="41.45" customHeight="1" x14ac:dyDescent="0.2">
      <c r="B125" s="50"/>
      <c r="D125" s="739" t="s">
        <v>477</v>
      </c>
      <c r="E125" s="739"/>
      <c r="F125" s="739"/>
      <c r="G125" s="739"/>
      <c r="H125" s="739"/>
      <c r="I125" s="739"/>
    </row>
    <row r="126" spans="2:9" x14ac:dyDescent="0.2">
      <c r="B126" s="50"/>
      <c r="D126" s="821" t="s">
        <v>797</v>
      </c>
      <c r="E126" s="821"/>
      <c r="F126" s="821"/>
      <c r="G126" s="821"/>
      <c r="H126" s="821"/>
      <c r="I126"/>
    </row>
    <row r="127" spans="2:9" x14ac:dyDescent="0.2">
      <c r="D127" s="333" t="s">
        <v>478</v>
      </c>
      <c r="E127" s="187"/>
      <c r="F127" s="187"/>
      <c r="G127" s="187"/>
      <c r="H127" s="187"/>
      <c r="I127"/>
    </row>
    <row r="128" spans="2:9" x14ac:dyDescent="0.2">
      <c r="D128" s="333" t="s">
        <v>479</v>
      </c>
      <c r="E128" s="106"/>
      <c r="F128" s="106"/>
      <c r="G128" s="106"/>
      <c r="H128" s="187"/>
      <c r="I128"/>
    </row>
    <row r="129" spans="1:12" x14ac:dyDescent="0.2">
      <c r="B129" s="50"/>
      <c r="D129" s="333" t="s">
        <v>480</v>
      </c>
      <c r="E129" s="188"/>
      <c r="F129" s="188"/>
      <c r="G129" s="189"/>
      <c r="H129" s="187"/>
      <c r="I129"/>
    </row>
    <row r="130" spans="1:12" x14ac:dyDescent="0.2">
      <c r="B130" s="50"/>
      <c r="D130" s="172"/>
      <c r="E130" s="190"/>
      <c r="F130" s="191"/>
      <c r="G130" s="192"/>
      <c r="H130" s="187"/>
      <c r="I130"/>
      <c r="J130"/>
    </row>
    <row r="131" spans="1:12" x14ac:dyDescent="0.2">
      <c r="D131" s="739" t="s">
        <v>481</v>
      </c>
      <c r="E131" s="739"/>
      <c r="F131" s="739"/>
      <c r="G131" s="739"/>
      <c r="H131" s="739"/>
      <c r="I131"/>
    </row>
    <row r="132" spans="1:12" x14ac:dyDescent="0.2">
      <c r="D132" s="208"/>
      <c r="E132" s="208"/>
      <c r="F132" s="208"/>
      <c r="G132" s="208"/>
      <c r="H132" s="187"/>
      <c r="I132"/>
    </row>
    <row r="133" spans="1:12" x14ac:dyDescent="0.2">
      <c r="B133" s="50"/>
      <c r="D133" s="737" t="s">
        <v>482</v>
      </c>
      <c r="E133" s="737"/>
      <c r="F133" s="737"/>
      <c r="G133" s="737"/>
      <c r="H133" s="737"/>
    </row>
    <row r="134" spans="1:12" x14ac:dyDescent="0.2">
      <c r="B134" s="50"/>
      <c r="D134" s="334"/>
      <c r="E134" s="334"/>
      <c r="F134" s="334"/>
      <c r="G134" s="334"/>
      <c r="H134" s="334"/>
    </row>
    <row r="135" spans="1:12" x14ac:dyDescent="0.2">
      <c r="B135" s="50"/>
      <c r="D135" s="66"/>
      <c r="E135" s="61"/>
      <c r="F135" s="61"/>
      <c r="G135" s="61"/>
    </row>
    <row r="136" spans="1:12" x14ac:dyDescent="0.2">
      <c r="A136" s="347" t="s">
        <v>483</v>
      </c>
      <c r="D136" s="235" t="s">
        <v>484</v>
      </c>
      <c r="E136" s="61"/>
      <c r="F136" s="61"/>
      <c r="G136" s="61"/>
    </row>
    <row r="137" spans="1:12" x14ac:dyDescent="0.2">
      <c r="A137" s="50"/>
      <c r="D137" s="13"/>
      <c r="E137" s="58"/>
      <c r="F137" s="59"/>
      <c r="G137" s="60"/>
    </row>
    <row r="138" spans="1:12" ht="22.5" x14ac:dyDescent="0.2">
      <c r="A138" s="50"/>
      <c r="D138" s="743"/>
      <c r="E138" s="505" t="s">
        <v>422</v>
      </c>
      <c r="F138" s="505" t="s">
        <v>148</v>
      </c>
      <c r="G138" s="743" t="s">
        <v>421</v>
      </c>
      <c r="H138" s="743"/>
    </row>
    <row r="139" spans="1:12" x14ac:dyDescent="0.2">
      <c r="A139" s="50"/>
      <c r="D139" s="743"/>
      <c r="E139" s="505" t="str">
        <f>F113</f>
        <v>2025/26</v>
      </c>
      <c r="F139" s="505" t="str">
        <f>G113</f>
        <v>2026/27</v>
      </c>
      <c r="G139" s="743"/>
      <c r="H139" s="743"/>
    </row>
    <row r="140" spans="1:12" s="6" customFormat="1" ht="18.600000000000001" customHeight="1" x14ac:dyDescent="0.2">
      <c r="C140" s="41"/>
      <c r="D140" s="743"/>
      <c r="E140" s="505" t="s">
        <v>182</v>
      </c>
      <c r="F140" s="505" t="s">
        <v>182</v>
      </c>
      <c r="G140" s="505" t="s">
        <v>182</v>
      </c>
      <c r="H140" s="505" t="s">
        <v>87</v>
      </c>
      <c r="I140" s="19"/>
      <c r="L140"/>
    </row>
    <row r="141" spans="1:12" x14ac:dyDescent="0.2">
      <c r="A141" s="70"/>
      <c r="D141" s="172" t="s">
        <v>485</v>
      </c>
      <c r="E141" s="173">
        <v>0</v>
      </c>
      <c r="F141" s="547">
        <v>0</v>
      </c>
      <c r="G141" s="242">
        <f>F141-E141</f>
        <v>0</v>
      </c>
      <c r="H141" s="653" t="str">
        <f>IFERROR(G141/E141," ")</f>
        <v xml:space="preserve"> </v>
      </c>
    </row>
    <row r="142" spans="1:12" x14ac:dyDescent="0.2">
      <c r="A142" s="70"/>
      <c r="D142" s="172" t="s">
        <v>486</v>
      </c>
      <c r="E142" s="173">
        <v>0</v>
      </c>
      <c r="F142" s="547">
        <v>0</v>
      </c>
      <c r="G142" s="242">
        <f t="shared" ref="G142:G145" si="18">F142-E142</f>
        <v>0</v>
      </c>
      <c r="H142" s="653" t="str">
        <f t="shared" ref="H142:H145" si="19">IFERROR(G142/E142," ")</f>
        <v xml:space="preserve"> </v>
      </c>
    </row>
    <row r="143" spans="1:12" x14ac:dyDescent="0.2">
      <c r="A143" s="70"/>
      <c r="D143" s="172" t="s">
        <v>487</v>
      </c>
      <c r="E143" s="173">
        <v>0</v>
      </c>
      <c r="F143" s="547">
        <v>0</v>
      </c>
      <c r="G143" s="242">
        <f t="shared" si="18"/>
        <v>0</v>
      </c>
      <c r="H143" s="653" t="str">
        <f t="shared" si="19"/>
        <v xml:space="preserve"> </v>
      </c>
    </row>
    <row r="144" spans="1:12" ht="13.5" thickBot="1" x14ac:dyDescent="0.25">
      <c r="A144" s="70"/>
      <c r="D144" s="198" t="s">
        <v>488</v>
      </c>
      <c r="E144" s="174">
        <v>0</v>
      </c>
      <c r="F144" s="548">
        <v>0</v>
      </c>
      <c r="G144" s="243">
        <f t="shared" si="18"/>
        <v>0</v>
      </c>
      <c r="H144" s="711" t="str">
        <f t="shared" si="19"/>
        <v xml:space="preserve"> </v>
      </c>
    </row>
    <row r="145" spans="1:12" ht="13.5" thickBot="1" x14ac:dyDescent="0.25">
      <c r="A145" s="70"/>
      <c r="D145" s="175" t="s">
        <v>489</v>
      </c>
      <c r="E145" s="243">
        <f>SUM(E141:E144)</f>
        <v>0</v>
      </c>
      <c r="F145" s="549">
        <f t="shared" ref="F145" si="20">SUM(F141:F144)</f>
        <v>0</v>
      </c>
      <c r="G145" s="243">
        <f t="shared" si="18"/>
        <v>0</v>
      </c>
      <c r="H145" s="711" t="str">
        <f t="shared" si="19"/>
        <v xml:space="preserve"> </v>
      </c>
    </row>
    <row r="146" spans="1:12" x14ac:dyDescent="0.2">
      <c r="D146" s="199"/>
      <c r="E146" s="200"/>
      <c r="F146" s="201"/>
      <c r="G146" s="202"/>
      <c r="H146" s="193"/>
    </row>
    <row r="147" spans="1:12" x14ac:dyDescent="0.2">
      <c r="D147" s="120" t="s">
        <v>490</v>
      </c>
      <c r="E147" s="203"/>
      <c r="F147" s="203"/>
      <c r="G147" s="203"/>
      <c r="H147" s="187"/>
      <c r="I147"/>
    </row>
    <row r="148" spans="1:12" x14ac:dyDescent="0.2">
      <c r="A148" s="70"/>
      <c r="D148" s="194"/>
      <c r="E148" s="195"/>
      <c r="F148" s="195"/>
      <c r="G148" s="195"/>
      <c r="H148" s="193"/>
    </row>
    <row r="149" spans="1:12" x14ac:dyDescent="0.2">
      <c r="A149" s="347" t="s">
        <v>483</v>
      </c>
      <c r="D149" s="235" t="s">
        <v>491</v>
      </c>
      <c r="E149" s="67"/>
      <c r="F149" s="67"/>
      <c r="G149" s="67"/>
    </row>
    <row r="150" spans="1:12" x14ac:dyDescent="0.2">
      <c r="B150" s="70"/>
      <c r="D150" s="204"/>
      <c r="E150" s="200"/>
      <c r="F150" s="201"/>
      <c r="G150" s="205"/>
      <c r="H150" s="193"/>
    </row>
    <row r="151" spans="1:12" ht="22.5" x14ac:dyDescent="0.2">
      <c r="B151" s="70"/>
      <c r="D151" s="743"/>
      <c r="E151" s="505" t="s">
        <v>422</v>
      </c>
      <c r="F151" s="505" t="s">
        <v>148</v>
      </c>
      <c r="G151" s="743" t="s">
        <v>421</v>
      </c>
      <c r="H151" s="743"/>
    </row>
    <row r="152" spans="1:12" x14ac:dyDescent="0.2">
      <c r="B152" s="70"/>
      <c r="D152" s="743"/>
      <c r="E152" s="505" t="str">
        <f>E139</f>
        <v>2025/26</v>
      </c>
      <c r="F152" s="505" t="str">
        <f>F139</f>
        <v>2026/27</v>
      </c>
      <c r="G152" s="743"/>
      <c r="H152" s="743"/>
    </row>
    <row r="153" spans="1:12" x14ac:dyDescent="0.2">
      <c r="B153" s="70"/>
      <c r="D153" s="743"/>
      <c r="E153" s="505" t="s">
        <v>182</v>
      </c>
      <c r="F153" s="505" t="s">
        <v>182</v>
      </c>
      <c r="G153" s="505" t="s">
        <v>182</v>
      </c>
      <c r="H153" s="505" t="s">
        <v>87</v>
      </c>
    </row>
    <row r="154" spans="1:12" x14ac:dyDescent="0.2">
      <c r="B154" s="70"/>
      <c r="D154" s="172" t="s">
        <v>492</v>
      </c>
      <c r="E154" s="173">
        <v>0</v>
      </c>
      <c r="F154" s="547">
        <v>0</v>
      </c>
      <c r="G154" s="248">
        <f>F154-E154</f>
        <v>0</v>
      </c>
      <c r="H154" s="653" t="str">
        <f>IFERROR(G154/E154," ")</f>
        <v xml:space="preserve"> </v>
      </c>
      <c r="J154" s="64"/>
      <c r="K154" s="64"/>
    </row>
    <row r="155" spans="1:12" s="6" customFormat="1" x14ac:dyDescent="0.2">
      <c r="C155" s="41"/>
      <c r="D155" s="172" t="s">
        <v>493</v>
      </c>
      <c r="E155" s="173">
        <v>0</v>
      </c>
      <c r="F155" s="547">
        <v>0</v>
      </c>
      <c r="G155" s="248">
        <f t="shared" ref="G155:G157" si="21">F155-E155</f>
        <v>0</v>
      </c>
      <c r="H155" s="653" t="str">
        <f t="shared" ref="H155:H158" si="22">IFERROR(G155/E155," ")</f>
        <v xml:space="preserve"> </v>
      </c>
      <c r="K155" s="32"/>
      <c r="L155"/>
    </row>
    <row r="156" spans="1:12" s="6" customFormat="1" x14ac:dyDescent="0.2">
      <c r="B156" s="12"/>
      <c r="C156" s="41"/>
      <c r="D156" s="172" t="s">
        <v>494</v>
      </c>
      <c r="E156" s="173">
        <v>0</v>
      </c>
      <c r="F156" s="547">
        <v>0</v>
      </c>
      <c r="G156" s="248">
        <f t="shared" si="21"/>
        <v>0</v>
      </c>
      <c r="H156" s="653" t="str">
        <f t="shared" si="22"/>
        <v xml:space="preserve"> </v>
      </c>
      <c r="L156"/>
    </row>
    <row r="157" spans="1:12" s="6" customFormat="1" ht="25.5" customHeight="1" thickBot="1" x14ac:dyDescent="0.25">
      <c r="B157" s="12"/>
      <c r="C157" s="41"/>
      <c r="D157" s="198" t="s">
        <v>488</v>
      </c>
      <c r="E157" s="173">
        <v>0</v>
      </c>
      <c r="F157" s="547">
        <v>0</v>
      </c>
      <c r="G157" s="248">
        <f t="shared" si="21"/>
        <v>0</v>
      </c>
      <c r="H157" s="653" t="str">
        <f t="shared" si="22"/>
        <v xml:space="preserve"> </v>
      </c>
      <c r="L157"/>
    </row>
    <row r="158" spans="1:12" s="6" customFormat="1" ht="13.5" thickBot="1" x14ac:dyDescent="0.25">
      <c r="B158" s="12"/>
      <c r="C158" s="41"/>
      <c r="D158" s="175" t="s">
        <v>495</v>
      </c>
      <c r="E158" s="244">
        <f>SUM(E154:E157)</f>
        <v>0</v>
      </c>
      <c r="F158" s="552">
        <f t="shared" ref="F158:G158" si="23">SUM(F154:F157)</f>
        <v>0</v>
      </c>
      <c r="G158" s="244">
        <f t="shared" si="23"/>
        <v>0</v>
      </c>
      <c r="H158" s="713" t="str">
        <f t="shared" si="22"/>
        <v xml:space="preserve"> </v>
      </c>
      <c r="L158"/>
    </row>
    <row r="159" spans="1:12" s="6" customFormat="1" x14ac:dyDescent="0.2">
      <c r="B159" s="12"/>
      <c r="C159" s="41"/>
      <c r="D159" s="120"/>
      <c r="E159" s="120"/>
      <c r="F159" s="120"/>
      <c r="G159" s="120"/>
      <c r="H159" s="120"/>
      <c r="L159"/>
    </row>
    <row r="160" spans="1:12" s="6" customFormat="1" x14ac:dyDescent="0.2">
      <c r="B160" s="12"/>
      <c r="C160" s="41"/>
      <c r="D160" s="120" t="s">
        <v>490</v>
      </c>
      <c r="E160" s="120"/>
      <c r="F160" s="120"/>
      <c r="G160" s="120"/>
      <c r="H160" s="120"/>
      <c r="L160"/>
    </row>
    <row r="161" spans="1:12" s="6" customFormat="1" x14ac:dyDescent="0.2">
      <c r="B161" s="12"/>
      <c r="C161" s="41"/>
      <c r="D161" s="12"/>
      <c r="E161" s="12"/>
      <c r="F161" s="12"/>
      <c r="G161" s="12"/>
      <c r="H161" s="12"/>
      <c r="L161"/>
    </row>
    <row r="162" spans="1:12" s="6" customFormat="1" x14ac:dyDescent="0.2">
      <c r="B162" s="12"/>
      <c r="C162" s="41"/>
      <c r="D162" s="12"/>
      <c r="E162" s="12"/>
      <c r="F162" s="12"/>
      <c r="G162" s="12"/>
      <c r="H162" s="12"/>
      <c r="L162"/>
    </row>
    <row r="163" spans="1:12" s="6" customFormat="1" x14ac:dyDescent="0.2">
      <c r="B163" s="12"/>
      <c r="C163" s="41"/>
      <c r="D163" s="12"/>
      <c r="E163" s="12"/>
      <c r="F163" s="12"/>
      <c r="G163" s="12"/>
      <c r="H163" s="12"/>
      <c r="L163"/>
    </row>
    <row r="164" spans="1:12" s="6" customFormat="1" x14ac:dyDescent="0.2">
      <c r="B164" s="12"/>
      <c r="C164" s="41"/>
      <c r="D164" s="12"/>
      <c r="E164" s="12"/>
      <c r="F164" s="12"/>
      <c r="G164" s="12"/>
      <c r="H164" s="12"/>
      <c r="L164"/>
    </row>
    <row r="165" spans="1:12" s="6" customFormat="1" x14ac:dyDescent="0.2">
      <c r="B165" s="12"/>
      <c r="C165" s="41"/>
      <c r="D165" s="12"/>
      <c r="E165" s="12"/>
      <c r="F165" s="12"/>
      <c r="G165" s="12"/>
      <c r="H165" s="12"/>
      <c r="L165"/>
    </row>
    <row r="166" spans="1:12" s="6" customFormat="1" x14ac:dyDescent="0.2">
      <c r="B166" s="12"/>
      <c r="C166" s="41"/>
      <c r="D166" s="12"/>
      <c r="E166" s="12"/>
      <c r="F166" s="12"/>
      <c r="G166" s="12"/>
      <c r="H166" s="12"/>
      <c r="L166"/>
    </row>
    <row r="167" spans="1:12" s="6" customFormat="1" x14ac:dyDescent="0.2">
      <c r="B167" s="12"/>
      <c r="C167" s="41"/>
      <c r="D167" s="12"/>
      <c r="E167" s="12"/>
      <c r="F167" s="12"/>
      <c r="G167" s="12"/>
      <c r="H167" s="12"/>
      <c r="L167"/>
    </row>
    <row r="168" spans="1:12" s="6" customFormat="1" x14ac:dyDescent="0.2">
      <c r="B168" s="12"/>
      <c r="C168" s="41"/>
      <c r="D168" s="12"/>
      <c r="E168" s="12"/>
      <c r="F168" s="12"/>
      <c r="G168" s="12"/>
      <c r="H168" s="12"/>
      <c r="L168"/>
    </row>
    <row r="169" spans="1:12" s="6" customFormat="1" x14ac:dyDescent="0.2">
      <c r="B169" s="12"/>
      <c r="C169" s="41"/>
      <c r="D169" s="12"/>
      <c r="E169" s="12"/>
      <c r="F169" s="12"/>
      <c r="G169" s="12"/>
      <c r="H169" s="12"/>
      <c r="L169"/>
    </row>
    <row r="170" spans="1:12" s="6" customFormat="1" x14ac:dyDescent="0.2">
      <c r="B170" s="12"/>
      <c r="C170" s="41"/>
      <c r="D170" s="12"/>
      <c r="E170" s="12"/>
      <c r="F170" s="12"/>
      <c r="G170" s="12"/>
      <c r="H170" s="12"/>
      <c r="L170"/>
    </row>
    <row r="171" spans="1:12" s="6" customFormat="1" x14ac:dyDescent="0.2">
      <c r="B171" s="12"/>
      <c r="C171" s="41"/>
      <c r="D171" s="12"/>
      <c r="E171" s="12"/>
      <c r="F171" s="12"/>
      <c r="G171" s="12"/>
      <c r="H171" s="12"/>
      <c r="L171"/>
    </row>
    <row r="172" spans="1:12" s="6" customFormat="1" x14ac:dyDescent="0.2">
      <c r="B172" s="12"/>
      <c r="C172" s="41"/>
      <c r="D172" s="12"/>
      <c r="E172" s="12"/>
      <c r="F172" s="12"/>
      <c r="G172" s="12"/>
      <c r="H172" s="12"/>
      <c r="L172"/>
    </row>
    <row r="173" spans="1:12" s="6" customFormat="1" x14ac:dyDescent="0.2">
      <c r="B173" s="12"/>
      <c r="C173" s="41"/>
      <c r="D173" s="12"/>
      <c r="E173" s="12"/>
      <c r="F173" s="12"/>
      <c r="G173" s="12"/>
      <c r="H173" s="12"/>
      <c r="L173"/>
    </row>
    <row r="174" spans="1:12" s="6" customFormat="1" x14ac:dyDescent="0.2">
      <c r="A174" s="347" t="s">
        <v>496</v>
      </c>
      <c r="C174" s="41"/>
      <c r="D174" s="235" t="s">
        <v>497</v>
      </c>
      <c r="E174" s="12"/>
      <c r="F174" s="12"/>
      <c r="G174" s="12"/>
      <c r="H174" s="12"/>
      <c r="L174"/>
    </row>
    <row r="175" spans="1:12" s="6" customFormat="1" x14ac:dyDescent="0.2">
      <c r="B175" s="12"/>
      <c r="C175" s="41"/>
      <c r="D175" s="12"/>
      <c r="E175" s="12"/>
      <c r="F175" s="12"/>
      <c r="G175" s="12"/>
      <c r="H175" s="12"/>
      <c r="L175"/>
    </row>
    <row r="176" spans="1:12" s="6" customFormat="1" x14ac:dyDescent="0.2">
      <c r="B176" s="12"/>
      <c r="C176" s="41"/>
      <c r="D176" s="737" t="s">
        <v>498</v>
      </c>
      <c r="E176" s="737"/>
      <c r="F176" s="737"/>
      <c r="G176" s="737"/>
      <c r="H176" s="737"/>
      <c r="L176"/>
    </row>
    <row r="177" spans="2:12" s="6" customFormat="1" ht="25.5" customHeight="1" x14ac:dyDescent="0.2">
      <c r="B177" s="12"/>
      <c r="C177" s="41"/>
      <c r="D177" s="743"/>
      <c r="E177" s="505" t="s">
        <v>422</v>
      </c>
      <c r="F177" s="505" t="s">
        <v>148</v>
      </c>
      <c r="G177" s="743" t="s">
        <v>421</v>
      </c>
      <c r="H177" s="743"/>
      <c r="L177"/>
    </row>
    <row r="178" spans="2:12" s="6" customFormat="1" x14ac:dyDescent="0.2">
      <c r="B178" s="12"/>
      <c r="C178" s="41"/>
      <c r="D178" s="743"/>
      <c r="E178" s="505" t="str">
        <f>E152</f>
        <v>2025/26</v>
      </c>
      <c r="F178" s="505" t="str">
        <f>F152</f>
        <v>2026/27</v>
      </c>
      <c r="G178" s="743"/>
      <c r="H178" s="743"/>
      <c r="L178"/>
    </row>
    <row r="179" spans="2:12" s="6" customFormat="1" x14ac:dyDescent="0.2">
      <c r="B179" s="12"/>
      <c r="C179" s="41"/>
      <c r="D179" s="505"/>
      <c r="E179" s="505" t="s">
        <v>182</v>
      </c>
      <c r="F179" s="505" t="s">
        <v>182</v>
      </c>
      <c r="G179" s="505" t="s">
        <v>182</v>
      </c>
      <c r="H179" s="505" t="s">
        <v>87</v>
      </c>
      <c r="L179"/>
    </row>
    <row r="180" spans="2:12" s="6" customFormat="1" ht="22.5" x14ac:dyDescent="0.2">
      <c r="B180" s="12"/>
      <c r="C180" s="41"/>
      <c r="D180" s="293" t="s">
        <v>499</v>
      </c>
      <c r="E180" s="206"/>
      <c r="F180" s="561"/>
      <c r="G180" s="173"/>
      <c r="H180" s="247"/>
      <c r="L180"/>
    </row>
    <row r="181" spans="2:12" s="6" customFormat="1" x14ac:dyDescent="0.2">
      <c r="B181" s="12"/>
      <c r="C181" s="41"/>
      <c r="D181" s="263" t="s">
        <v>500</v>
      </c>
      <c r="E181" s="206"/>
      <c r="F181" s="561"/>
      <c r="G181" s="173"/>
      <c r="H181" s="247"/>
      <c r="L181"/>
    </row>
    <row r="182" spans="2:12" s="6" customFormat="1" x14ac:dyDescent="0.2">
      <c r="B182" s="12"/>
      <c r="C182" s="41"/>
      <c r="D182" s="263" t="s">
        <v>501</v>
      </c>
      <c r="E182" s="206">
        <v>0</v>
      </c>
      <c r="F182" s="561">
        <v>0</v>
      </c>
      <c r="G182" s="242">
        <f>F182-E182</f>
        <v>0</v>
      </c>
      <c r="H182" s="717" t="str">
        <f>IFERROR(G182/E182," ")</f>
        <v xml:space="preserve"> </v>
      </c>
      <c r="L182"/>
    </row>
    <row r="183" spans="2:12" s="6" customFormat="1" ht="13.5" thickBot="1" x14ac:dyDescent="0.25">
      <c r="B183" s="12"/>
      <c r="C183" s="41"/>
      <c r="D183" s="263" t="s">
        <v>502</v>
      </c>
      <c r="E183" s="207">
        <v>0</v>
      </c>
      <c r="F183" s="549">
        <v>0</v>
      </c>
      <c r="G183" s="243">
        <f>F183-E183</f>
        <v>0</v>
      </c>
      <c r="H183" s="711" t="str">
        <f t="shared" ref="H183:H184" si="24">IFERROR(G183/E183," ")</f>
        <v xml:space="preserve"> </v>
      </c>
      <c r="L183"/>
    </row>
    <row r="184" spans="2:12" s="6" customFormat="1" ht="13.5" thickBot="1" x14ac:dyDescent="0.25">
      <c r="B184" s="12"/>
      <c r="C184" s="41"/>
      <c r="D184" s="208" t="s">
        <v>503</v>
      </c>
      <c r="E184" s="246">
        <f>SUM(E182:E183)</f>
        <v>0</v>
      </c>
      <c r="F184" s="548">
        <f t="shared" ref="F184" si="25">SUM(F182:F183)</f>
        <v>0</v>
      </c>
      <c r="G184" s="243">
        <f t="shared" ref="G184" si="26">F184-E184</f>
        <v>0</v>
      </c>
      <c r="H184" s="711" t="str">
        <f t="shared" si="24"/>
        <v xml:space="preserve"> </v>
      </c>
      <c r="L184"/>
    </row>
    <row r="185" spans="2:12" s="6" customFormat="1" x14ac:dyDescent="0.2">
      <c r="B185" s="12"/>
      <c r="C185" s="41"/>
      <c r="D185" s="209" t="s">
        <v>504</v>
      </c>
      <c r="E185" s="210"/>
      <c r="F185" s="562"/>
      <c r="G185" s="211"/>
      <c r="H185" s="263"/>
      <c r="L185"/>
    </row>
    <row r="186" spans="2:12" s="6" customFormat="1" x14ac:dyDescent="0.2">
      <c r="B186" s="12"/>
      <c r="C186" s="41"/>
      <c r="D186" s="288" t="s">
        <v>505</v>
      </c>
      <c r="E186" s="206"/>
      <c r="F186" s="561"/>
      <c r="G186" s="173"/>
      <c r="H186" s="247"/>
      <c r="L186"/>
    </row>
    <row r="187" spans="2:12" s="6" customFormat="1" x14ac:dyDescent="0.2">
      <c r="B187" s="12"/>
      <c r="C187" s="41"/>
      <c r="D187" s="263" t="s">
        <v>506</v>
      </c>
      <c r="E187" s="206">
        <v>0</v>
      </c>
      <c r="F187" s="561">
        <v>0</v>
      </c>
      <c r="G187" s="242">
        <f>F187-E187</f>
        <v>0</v>
      </c>
      <c r="H187" s="717" t="str">
        <f>IFERROR(G187/E187," ")</f>
        <v xml:space="preserve"> </v>
      </c>
      <c r="L187"/>
    </row>
    <row r="188" spans="2:12" s="6" customFormat="1" x14ac:dyDescent="0.2">
      <c r="B188" s="12"/>
      <c r="C188" s="41"/>
      <c r="D188" s="123" t="s">
        <v>507</v>
      </c>
      <c r="E188" s="206">
        <v>0</v>
      </c>
      <c r="F188" s="561">
        <v>0</v>
      </c>
      <c r="G188" s="242">
        <f t="shared" ref="G188:G199" si="27">F188-E188</f>
        <v>0</v>
      </c>
      <c r="H188" s="717" t="str">
        <f t="shared" ref="H188:H200" si="28">IFERROR(G188/E188," ")</f>
        <v xml:space="preserve"> </v>
      </c>
      <c r="L188"/>
    </row>
    <row r="189" spans="2:12" s="6" customFormat="1" x14ac:dyDescent="0.2">
      <c r="B189" s="12"/>
      <c r="C189" s="41"/>
      <c r="D189" s="123" t="s">
        <v>508</v>
      </c>
      <c r="E189" s="206">
        <v>0</v>
      </c>
      <c r="F189" s="561">
        <v>0</v>
      </c>
      <c r="G189" s="242">
        <f t="shared" si="27"/>
        <v>0</v>
      </c>
      <c r="H189" s="717" t="str">
        <f t="shared" si="28"/>
        <v xml:space="preserve"> </v>
      </c>
      <c r="L189"/>
    </row>
    <row r="190" spans="2:12" s="6" customFormat="1" x14ac:dyDescent="0.2">
      <c r="B190" s="12"/>
      <c r="C190" s="41"/>
      <c r="D190" s="212" t="s">
        <v>509</v>
      </c>
      <c r="E190" s="206">
        <v>0</v>
      </c>
      <c r="F190" s="561">
        <v>0</v>
      </c>
      <c r="G190" s="242">
        <f t="shared" si="27"/>
        <v>0</v>
      </c>
      <c r="H190" s="717" t="str">
        <f t="shared" si="28"/>
        <v xml:space="preserve"> </v>
      </c>
      <c r="L190"/>
    </row>
    <row r="191" spans="2:12" s="6" customFormat="1" x14ac:dyDescent="0.2">
      <c r="B191" s="12"/>
      <c r="C191" s="41"/>
      <c r="D191" s="213" t="s">
        <v>510</v>
      </c>
      <c r="E191" s="206"/>
      <c r="F191" s="561"/>
      <c r="G191" s="242">
        <f t="shared" si="27"/>
        <v>0</v>
      </c>
      <c r="H191" s="717" t="str">
        <f t="shared" si="28"/>
        <v xml:space="preserve"> </v>
      </c>
      <c r="L191"/>
    </row>
    <row r="192" spans="2:12" s="6" customFormat="1" x14ac:dyDescent="0.2">
      <c r="B192" s="12"/>
      <c r="C192" s="41"/>
      <c r="D192" s="123" t="s">
        <v>511</v>
      </c>
      <c r="E192" s="206">
        <v>0</v>
      </c>
      <c r="F192" s="561">
        <v>0</v>
      </c>
      <c r="G192" s="242">
        <f t="shared" si="27"/>
        <v>0</v>
      </c>
      <c r="H192" s="717" t="str">
        <f t="shared" si="28"/>
        <v xml:space="preserve"> </v>
      </c>
      <c r="L192"/>
    </row>
    <row r="193" spans="2:12" s="6" customFormat="1" x14ac:dyDescent="0.2">
      <c r="B193" s="12"/>
      <c r="C193" s="41"/>
      <c r="D193" s="123" t="s">
        <v>512</v>
      </c>
      <c r="E193" s="206">
        <v>0</v>
      </c>
      <c r="F193" s="561">
        <v>0</v>
      </c>
      <c r="G193" s="242">
        <f t="shared" si="27"/>
        <v>0</v>
      </c>
      <c r="H193" s="717" t="str">
        <f t="shared" si="28"/>
        <v xml:space="preserve"> </v>
      </c>
      <c r="L193"/>
    </row>
    <row r="194" spans="2:12" s="6" customFormat="1" x14ac:dyDescent="0.2">
      <c r="B194" s="12"/>
      <c r="C194" s="41"/>
      <c r="D194" s="123" t="s">
        <v>513</v>
      </c>
      <c r="E194" s="206">
        <v>0</v>
      </c>
      <c r="F194" s="561">
        <v>0</v>
      </c>
      <c r="G194" s="242">
        <f t="shared" si="27"/>
        <v>0</v>
      </c>
      <c r="H194" s="717" t="str">
        <f t="shared" si="28"/>
        <v xml:space="preserve"> </v>
      </c>
      <c r="L194"/>
    </row>
    <row r="195" spans="2:12" s="6" customFormat="1" x14ac:dyDescent="0.2">
      <c r="B195" s="12"/>
      <c r="C195" s="41"/>
      <c r="D195" s="123" t="s">
        <v>168</v>
      </c>
      <c r="E195" s="206">
        <v>0</v>
      </c>
      <c r="F195" s="561">
        <v>0</v>
      </c>
      <c r="G195" s="242">
        <f t="shared" si="27"/>
        <v>0</v>
      </c>
      <c r="H195" s="717" t="str">
        <f t="shared" si="28"/>
        <v xml:space="preserve"> </v>
      </c>
      <c r="L195"/>
    </row>
    <row r="196" spans="2:12" s="6" customFormat="1" x14ac:dyDescent="0.2">
      <c r="B196" s="12"/>
      <c r="C196" s="41"/>
      <c r="D196" s="123" t="s">
        <v>514</v>
      </c>
      <c r="E196" s="206">
        <v>0</v>
      </c>
      <c r="F196" s="561">
        <v>0</v>
      </c>
      <c r="G196" s="242">
        <f t="shared" si="27"/>
        <v>0</v>
      </c>
      <c r="H196" s="717" t="str">
        <f t="shared" si="28"/>
        <v xml:space="preserve"> </v>
      </c>
      <c r="L196"/>
    </row>
    <row r="197" spans="2:12" s="6" customFormat="1" x14ac:dyDescent="0.2">
      <c r="B197" s="12"/>
      <c r="C197" s="41"/>
      <c r="D197" s="123" t="s">
        <v>515</v>
      </c>
      <c r="E197" s="206">
        <v>0</v>
      </c>
      <c r="F197" s="561">
        <v>0</v>
      </c>
      <c r="G197" s="242">
        <f t="shared" si="27"/>
        <v>0</v>
      </c>
      <c r="H197" s="717" t="str">
        <f t="shared" si="28"/>
        <v xml:space="preserve"> </v>
      </c>
      <c r="L197"/>
    </row>
    <row r="198" spans="2:12" s="6" customFormat="1" x14ac:dyDescent="0.2">
      <c r="B198" s="12"/>
      <c r="C198" s="41"/>
      <c r="D198" s="123" t="s">
        <v>516</v>
      </c>
      <c r="E198" s="206">
        <v>0</v>
      </c>
      <c r="F198" s="561">
        <v>0</v>
      </c>
      <c r="G198" s="242">
        <f t="shared" si="27"/>
        <v>0</v>
      </c>
      <c r="H198" s="717" t="str">
        <f t="shared" si="28"/>
        <v xml:space="preserve"> </v>
      </c>
      <c r="L198"/>
    </row>
    <row r="199" spans="2:12" s="6" customFormat="1" ht="13.5" thickBot="1" x14ac:dyDescent="0.25">
      <c r="B199" s="12"/>
      <c r="C199" s="41"/>
      <c r="D199" s="212" t="s">
        <v>509</v>
      </c>
      <c r="E199" s="207">
        <v>0</v>
      </c>
      <c r="F199" s="549">
        <v>0</v>
      </c>
      <c r="G199" s="243">
        <f t="shared" si="27"/>
        <v>0</v>
      </c>
      <c r="H199" s="711" t="str">
        <f t="shared" si="28"/>
        <v xml:space="preserve"> </v>
      </c>
      <c r="L199"/>
    </row>
    <row r="200" spans="2:12" s="6" customFormat="1" ht="13.5" thickBot="1" x14ac:dyDescent="0.25">
      <c r="B200" s="12"/>
      <c r="C200" s="41"/>
      <c r="D200" s="122" t="s">
        <v>517</v>
      </c>
      <c r="E200" s="246">
        <f>SUM(E187:E199)</f>
        <v>0</v>
      </c>
      <c r="F200" s="548">
        <f t="shared" ref="F200:G200" si="29">SUM(F187:F199)</f>
        <v>0</v>
      </c>
      <c r="G200" s="246">
        <f t="shared" si="29"/>
        <v>0</v>
      </c>
      <c r="H200" s="718" t="str">
        <f t="shared" si="28"/>
        <v xml:space="preserve"> </v>
      </c>
      <c r="L200"/>
    </row>
    <row r="201" spans="2:12" s="6" customFormat="1" x14ac:dyDescent="0.2">
      <c r="B201" s="12"/>
      <c r="C201" s="41"/>
      <c r="D201" s="213" t="s">
        <v>518</v>
      </c>
      <c r="E201" s="206"/>
      <c r="F201" s="561"/>
      <c r="G201" s="173"/>
      <c r="H201" s="247"/>
      <c r="L201"/>
    </row>
    <row r="202" spans="2:12" s="6" customFormat="1" x14ac:dyDescent="0.2">
      <c r="B202" s="12"/>
      <c r="C202" s="41"/>
      <c r="D202" s="123" t="s">
        <v>519</v>
      </c>
      <c r="E202" s="206">
        <v>0</v>
      </c>
      <c r="F202" s="561">
        <v>0</v>
      </c>
      <c r="G202" s="242">
        <f>F202-E202</f>
        <v>0</v>
      </c>
      <c r="H202" s="717" t="str">
        <f>IFERROR(G202/E202," ")</f>
        <v xml:space="preserve"> </v>
      </c>
      <c r="L202"/>
    </row>
    <row r="203" spans="2:12" s="6" customFormat="1" x14ac:dyDescent="0.2">
      <c r="B203" s="12"/>
      <c r="C203" s="41"/>
      <c r="D203" s="123" t="s">
        <v>520</v>
      </c>
      <c r="E203" s="206">
        <v>0</v>
      </c>
      <c r="F203" s="561">
        <v>0</v>
      </c>
      <c r="G203" s="242">
        <f t="shared" ref="G203:G208" si="30">F203-E203</f>
        <v>0</v>
      </c>
      <c r="H203" s="717" t="str">
        <f t="shared" ref="H203:H208" si="31">IFERROR(G203/E203," ")</f>
        <v xml:space="preserve"> </v>
      </c>
      <c r="L203"/>
    </row>
    <row r="204" spans="2:12" s="6" customFormat="1" x14ac:dyDescent="0.2">
      <c r="B204" s="12"/>
      <c r="C204" s="41"/>
      <c r="D204" s="213" t="s">
        <v>521</v>
      </c>
      <c r="E204" s="206"/>
      <c r="F204" s="561"/>
      <c r="G204" s="242">
        <f t="shared" si="30"/>
        <v>0</v>
      </c>
      <c r="H204" s="717" t="str">
        <f t="shared" si="31"/>
        <v xml:space="preserve"> </v>
      </c>
      <c r="L204"/>
    </row>
    <row r="205" spans="2:12" s="6" customFormat="1" x14ac:dyDescent="0.2">
      <c r="B205" s="12"/>
      <c r="C205" s="41"/>
      <c r="D205" s="150" t="s">
        <v>522</v>
      </c>
      <c r="E205" s="206">
        <v>0</v>
      </c>
      <c r="F205" s="561">
        <v>0</v>
      </c>
      <c r="G205" s="242">
        <f t="shared" si="30"/>
        <v>0</v>
      </c>
      <c r="H205" s="717" t="str">
        <f t="shared" si="31"/>
        <v xml:space="preserve"> </v>
      </c>
      <c r="L205"/>
    </row>
    <row r="206" spans="2:12" s="6" customFormat="1" ht="13.5" thickBot="1" x14ac:dyDescent="0.25">
      <c r="B206" s="12"/>
      <c r="C206" s="41"/>
      <c r="D206" s="150" t="s">
        <v>523</v>
      </c>
      <c r="E206" s="207">
        <v>0</v>
      </c>
      <c r="F206" s="549">
        <v>0</v>
      </c>
      <c r="G206" s="243">
        <f t="shared" si="30"/>
        <v>0</v>
      </c>
      <c r="H206" s="717" t="str">
        <f t="shared" si="31"/>
        <v xml:space="preserve"> </v>
      </c>
      <c r="L206"/>
    </row>
    <row r="207" spans="2:12" s="6" customFormat="1" ht="13.5" thickBot="1" x14ac:dyDescent="0.25">
      <c r="B207" s="12"/>
      <c r="C207" s="41"/>
      <c r="D207" s="122" t="s">
        <v>524</v>
      </c>
      <c r="E207" s="246">
        <f>SUM(E202:E206)</f>
        <v>0</v>
      </c>
      <c r="F207" s="548">
        <f t="shared" ref="F207" si="32">SUM(F202:F206)</f>
        <v>0</v>
      </c>
      <c r="G207" s="244">
        <f t="shared" si="30"/>
        <v>0</v>
      </c>
      <c r="H207" s="713" t="str">
        <f t="shared" si="31"/>
        <v xml:space="preserve"> </v>
      </c>
      <c r="L207"/>
    </row>
    <row r="208" spans="2:12" s="6" customFormat="1" ht="13.5" thickBot="1" x14ac:dyDescent="0.25">
      <c r="B208" s="12"/>
      <c r="C208" s="41"/>
      <c r="D208" s="214" t="s">
        <v>525</v>
      </c>
      <c r="E208" s="246">
        <f>E207+E200</f>
        <v>0</v>
      </c>
      <c r="F208" s="548">
        <f t="shared" ref="F208" si="33">F207+F200</f>
        <v>0</v>
      </c>
      <c r="G208" s="244">
        <f t="shared" si="30"/>
        <v>0</v>
      </c>
      <c r="H208" s="713" t="str">
        <f t="shared" si="31"/>
        <v xml:space="preserve"> </v>
      </c>
      <c r="L208"/>
    </row>
    <row r="209" spans="2:12" s="6" customFormat="1" x14ac:dyDescent="0.2">
      <c r="B209" s="12"/>
      <c r="C209" s="41"/>
      <c r="D209" s="180"/>
      <c r="E209" s="206"/>
      <c r="F209" s="561"/>
      <c r="G209" s="173"/>
      <c r="H209" s="247"/>
      <c r="L209"/>
    </row>
    <row r="210" spans="2:12" s="6" customFormat="1" x14ac:dyDescent="0.2">
      <c r="B210" s="12"/>
      <c r="C210" s="41"/>
      <c r="D210" s="180" t="s">
        <v>526</v>
      </c>
      <c r="E210" s="210"/>
      <c r="F210" s="562"/>
      <c r="G210" s="211"/>
      <c r="H210" s="263"/>
      <c r="L210"/>
    </row>
    <row r="211" spans="2:12" s="6" customFormat="1" x14ac:dyDescent="0.2">
      <c r="B211" s="12"/>
      <c r="C211" s="41"/>
      <c r="D211" s="215" t="s">
        <v>505</v>
      </c>
      <c r="E211" s="206"/>
      <c r="F211" s="561"/>
      <c r="G211" s="173"/>
      <c r="H211" s="247"/>
      <c r="L211"/>
    </row>
    <row r="212" spans="2:12" s="6" customFormat="1" x14ac:dyDescent="0.2">
      <c r="B212" s="12"/>
      <c r="C212" s="41"/>
      <c r="D212" s="172" t="s">
        <v>527</v>
      </c>
      <c r="E212" s="206">
        <v>0</v>
      </c>
      <c r="F212" s="561">
        <v>0</v>
      </c>
      <c r="G212" s="242">
        <f>F212-E212</f>
        <v>0</v>
      </c>
      <c r="H212" s="717" t="str">
        <f>IFERROR(G212/E212," ")</f>
        <v xml:space="preserve"> </v>
      </c>
      <c r="L212"/>
    </row>
    <row r="213" spans="2:12" s="6" customFormat="1" x14ac:dyDescent="0.2">
      <c r="B213" s="12"/>
      <c r="C213" s="41"/>
      <c r="D213" s="183" t="s">
        <v>509</v>
      </c>
      <c r="E213" s="206">
        <v>0</v>
      </c>
      <c r="F213" s="561">
        <v>0</v>
      </c>
      <c r="G213" s="242">
        <f t="shared" ref="G213:G216" si="34">F213-E213</f>
        <v>0</v>
      </c>
      <c r="H213" s="717" t="str">
        <f t="shared" ref="H213:H216" si="35">IFERROR(G213/E213," ")</f>
        <v xml:space="preserve"> </v>
      </c>
      <c r="L213"/>
    </row>
    <row r="214" spans="2:12" s="6" customFormat="1" x14ac:dyDescent="0.2">
      <c r="B214" s="12"/>
      <c r="C214" s="41"/>
      <c r="D214" s="216" t="s">
        <v>510</v>
      </c>
      <c r="E214" s="206"/>
      <c r="F214" s="561"/>
      <c r="G214" s="242">
        <f t="shared" si="34"/>
        <v>0</v>
      </c>
      <c r="H214" s="717" t="str">
        <f t="shared" si="35"/>
        <v xml:space="preserve"> </v>
      </c>
      <c r="L214"/>
    </row>
    <row r="215" spans="2:12" s="6" customFormat="1" ht="13.5" thickBot="1" x14ac:dyDescent="0.25">
      <c r="B215" s="12"/>
      <c r="C215" s="41"/>
      <c r="D215" s="217" t="s">
        <v>509</v>
      </c>
      <c r="E215" s="207">
        <v>0</v>
      </c>
      <c r="F215" s="549">
        <v>0</v>
      </c>
      <c r="G215" s="243">
        <f t="shared" si="34"/>
        <v>0</v>
      </c>
      <c r="H215" s="711" t="str">
        <f t="shared" si="35"/>
        <v xml:space="preserve"> </v>
      </c>
      <c r="L215"/>
    </row>
    <row r="216" spans="2:12" s="6" customFormat="1" ht="13.5" thickBot="1" x14ac:dyDescent="0.25">
      <c r="B216" s="12"/>
      <c r="C216" s="41"/>
      <c r="D216" s="214" t="s">
        <v>517</v>
      </c>
      <c r="E216" s="246">
        <f>SUM(E212:E215)</f>
        <v>0</v>
      </c>
      <c r="F216" s="548">
        <f>SUM(F212:F215)</f>
        <v>0</v>
      </c>
      <c r="G216" s="243">
        <f t="shared" si="34"/>
        <v>0</v>
      </c>
      <c r="H216" s="711" t="str">
        <f t="shared" si="35"/>
        <v xml:space="preserve"> </v>
      </c>
      <c r="L216"/>
    </row>
    <row r="217" spans="2:12" s="6" customFormat="1" x14ac:dyDescent="0.2">
      <c r="B217" s="12"/>
      <c r="C217" s="41"/>
      <c r="D217" s="213" t="s">
        <v>518</v>
      </c>
      <c r="E217" s="206"/>
      <c r="F217" s="561"/>
      <c r="G217" s="173"/>
      <c r="H217" s="247"/>
      <c r="L217"/>
    </row>
    <row r="218" spans="2:12" s="6" customFormat="1" x14ac:dyDescent="0.2">
      <c r="B218" s="12"/>
      <c r="C218" s="41"/>
      <c r="D218" s="150" t="s">
        <v>337</v>
      </c>
      <c r="E218" s="206">
        <v>0</v>
      </c>
      <c r="F218" s="561">
        <v>0</v>
      </c>
      <c r="G218" s="242">
        <f>F218-E218</f>
        <v>0</v>
      </c>
      <c r="H218" s="717" t="str">
        <f>IFERROR(G218/E218," ")</f>
        <v xml:space="preserve"> </v>
      </c>
      <c r="L218"/>
    </row>
    <row r="219" spans="2:12" s="6" customFormat="1" x14ac:dyDescent="0.2">
      <c r="B219" s="12"/>
      <c r="C219" s="41"/>
      <c r="D219" s="150" t="s">
        <v>528</v>
      </c>
      <c r="E219" s="206">
        <v>0</v>
      </c>
      <c r="F219" s="561">
        <v>0</v>
      </c>
      <c r="G219" s="242">
        <f t="shared" ref="G219:G226" si="36">F219-E219</f>
        <v>0</v>
      </c>
      <c r="H219" s="717" t="str">
        <f t="shared" ref="H219:H227" si="37">IFERROR(G219/E219," ")</f>
        <v xml:space="preserve"> </v>
      </c>
      <c r="L219"/>
    </row>
    <row r="220" spans="2:12" x14ac:dyDescent="0.2">
      <c r="B220" s="12"/>
      <c r="D220" s="150" t="s">
        <v>353</v>
      </c>
      <c r="E220" s="206">
        <v>0</v>
      </c>
      <c r="F220" s="561">
        <v>0</v>
      </c>
      <c r="G220" s="242">
        <f t="shared" si="36"/>
        <v>0</v>
      </c>
      <c r="H220" s="717" t="str">
        <f t="shared" si="37"/>
        <v xml:space="preserve"> </v>
      </c>
    </row>
    <row r="221" spans="2:12" x14ac:dyDescent="0.2">
      <c r="B221" s="12"/>
      <c r="D221" s="217" t="s">
        <v>509</v>
      </c>
      <c r="E221" s="206">
        <v>0</v>
      </c>
      <c r="F221" s="561">
        <v>0</v>
      </c>
      <c r="G221" s="242">
        <f t="shared" si="36"/>
        <v>0</v>
      </c>
      <c r="H221" s="717" t="str">
        <f t="shared" si="37"/>
        <v xml:space="preserve"> </v>
      </c>
    </row>
    <row r="222" spans="2:12" s="6" customFormat="1" x14ac:dyDescent="0.2">
      <c r="B222" s="12"/>
      <c r="C222" s="41"/>
      <c r="D222" s="216" t="s">
        <v>521</v>
      </c>
      <c r="E222" s="206"/>
      <c r="F222" s="561"/>
      <c r="G222" s="242">
        <f t="shared" si="36"/>
        <v>0</v>
      </c>
      <c r="H222" s="717" t="str">
        <f t="shared" si="37"/>
        <v xml:space="preserve"> </v>
      </c>
      <c r="L222"/>
    </row>
    <row r="223" spans="2:12" s="6" customFormat="1" x14ac:dyDescent="0.2">
      <c r="B223" s="12"/>
      <c r="C223" s="41"/>
      <c r="D223" s="150" t="s">
        <v>337</v>
      </c>
      <c r="E223" s="206">
        <v>0</v>
      </c>
      <c r="F223" s="561">
        <v>0</v>
      </c>
      <c r="G223" s="242">
        <f t="shared" si="36"/>
        <v>0</v>
      </c>
      <c r="H223" s="717" t="str">
        <f t="shared" si="37"/>
        <v xml:space="preserve"> </v>
      </c>
      <c r="L223"/>
    </row>
    <row r="224" spans="2:12" s="6" customFormat="1" ht="13.5" thickBot="1" x14ac:dyDescent="0.25">
      <c r="B224" s="12"/>
      <c r="C224" s="41"/>
      <c r="D224" s="217" t="s">
        <v>509</v>
      </c>
      <c r="E224" s="207">
        <v>0</v>
      </c>
      <c r="F224" s="549">
        <v>0</v>
      </c>
      <c r="G224" s="243">
        <f t="shared" si="36"/>
        <v>0</v>
      </c>
      <c r="H224" s="711" t="str">
        <f t="shared" si="37"/>
        <v xml:space="preserve"> </v>
      </c>
      <c r="L224"/>
    </row>
    <row r="225" spans="1:12" s="6" customFormat="1" ht="13.5" thickBot="1" x14ac:dyDescent="0.25">
      <c r="B225" s="12"/>
      <c r="C225" s="41"/>
      <c r="D225" s="214" t="s">
        <v>524</v>
      </c>
      <c r="E225" s="246">
        <f>SUM(E218:E224)</f>
        <v>0</v>
      </c>
      <c r="F225" s="548">
        <f>SUM(F218:F224)</f>
        <v>0</v>
      </c>
      <c r="G225" s="243">
        <f t="shared" si="36"/>
        <v>0</v>
      </c>
      <c r="H225" s="711" t="str">
        <f t="shared" si="37"/>
        <v xml:space="preserve"> </v>
      </c>
      <c r="L225"/>
    </row>
    <row r="226" spans="1:12" s="6" customFormat="1" ht="13.5" thickBot="1" x14ac:dyDescent="0.25">
      <c r="B226" s="12"/>
      <c r="C226" s="41"/>
      <c r="D226" s="214" t="s">
        <v>529</v>
      </c>
      <c r="E226" s="246">
        <f>E216+E225</f>
        <v>0</v>
      </c>
      <c r="F226" s="548">
        <f>F216+F225</f>
        <v>0</v>
      </c>
      <c r="G226" s="243">
        <f t="shared" si="36"/>
        <v>0</v>
      </c>
      <c r="H226" s="711" t="str">
        <f t="shared" si="37"/>
        <v xml:space="preserve"> </v>
      </c>
      <c r="L226"/>
    </row>
    <row r="227" spans="1:12" s="6" customFormat="1" ht="13.5" thickBot="1" x14ac:dyDescent="0.25">
      <c r="B227" s="12"/>
      <c r="C227" s="41"/>
      <c r="D227" s="214" t="s">
        <v>530</v>
      </c>
      <c r="E227" s="249">
        <f>E208+E226</f>
        <v>0</v>
      </c>
      <c r="F227" s="563">
        <f>F208+F226</f>
        <v>0</v>
      </c>
      <c r="G227" s="249">
        <f>F227-E227</f>
        <v>0</v>
      </c>
      <c r="H227" s="719" t="str">
        <f t="shared" si="37"/>
        <v xml:space="preserve"> </v>
      </c>
      <c r="L227"/>
    </row>
    <row r="228" spans="1:12" s="6" customFormat="1" ht="13.5" thickTop="1" x14ac:dyDescent="0.2">
      <c r="B228" s="12"/>
      <c r="C228" s="41"/>
      <c r="D228" s="825" t="s">
        <v>531</v>
      </c>
      <c r="E228" s="825"/>
      <c r="F228" s="825"/>
      <c r="G228" s="825"/>
      <c r="H228" s="825"/>
      <c r="I228" s="825"/>
      <c r="L228"/>
    </row>
    <row r="229" spans="1:12" s="6" customFormat="1" x14ac:dyDescent="0.2">
      <c r="B229" s="12"/>
      <c r="C229" s="41"/>
      <c r="D229" s="825" t="s">
        <v>532</v>
      </c>
      <c r="E229" s="825"/>
      <c r="F229" s="825"/>
      <c r="G229" s="825"/>
      <c r="H229" s="825"/>
      <c r="I229" s="825"/>
      <c r="L229"/>
    </row>
    <row r="230" spans="1:12" s="6" customFormat="1" x14ac:dyDescent="0.2">
      <c r="B230" s="12"/>
      <c r="C230" s="41"/>
      <c r="D230" s="335"/>
      <c r="E230" s="335"/>
      <c r="F230" s="335"/>
      <c r="G230" s="335"/>
      <c r="H230" s="335"/>
      <c r="L230"/>
    </row>
    <row r="231" spans="1:12" s="6" customFormat="1" x14ac:dyDescent="0.2">
      <c r="A231" s="347" t="s">
        <v>483</v>
      </c>
      <c r="C231" s="41"/>
      <c r="D231" s="235" t="s">
        <v>533</v>
      </c>
      <c r="E231" s="12"/>
      <c r="F231" s="12"/>
      <c r="G231" s="12"/>
      <c r="H231" s="12"/>
      <c r="L231"/>
    </row>
    <row r="232" spans="1:12" s="6" customFormat="1" x14ac:dyDescent="0.2">
      <c r="B232" s="12"/>
      <c r="C232" s="41"/>
      <c r="D232" s="12"/>
      <c r="E232" s="12"/>
      <c r="F232" s="12"/>
      <c r="G232" s="12"/>
      <c r="H232" s="12"/>
      <c r="L232"/>
    </row>
    <row r="233" spans="1:12" s="6" customFormat="1" ht="22.5" x14ac:dyDescent="0.2">
      <c r="B233" s="12"/>
      <c r="C233" s="41"/>
      <c r="D233" s="743"/>
      <c r="E233" s="505" t="s">
        <v>422</v>
      </c>
      <c r="F233" s="505" t="s">
        <v>148</v>
      </c>
      <c r="G233" s="743" t="s">
        <v>421</v>
      </c>
      <c r="H233" s="743"/>
      <c r="L233"/>
    </row>
    <row r="234" spans="1:12" s="6" customFormat="1" x14ac:dyDescent="0.2">
      <c r="C234" s="41"/>
      <c r="D234" s="743"/>
      <c r="E234" s="505" t="str">
        <f>E178</f>
        <v>2025/26</v>
      </c>
      <c r="F234" s="505" t="str">
        <f>F178</f>
        <v>2026/27</v>
      </c>
      <c r="G234" s="743"/>
      <c r="H234" s="743"/>
      <c r="L234"/>
    </row>
    <row r="235" spans="1:12" x14ac:dyDescent="0.2">
      <c r="D235" s="743"/>
      <c r="E235" s="505" t="s">
        <v>182</v>
      </c>
      <c r="F235" s="505" t="s">
        <v>182</v>
      </c>
      <c r="G235" s="505" t="s">
        <v>182</v>
      </c>
      <c r="H235" s="505" t="s">
        <v>87</v>
      </c>
    </row>
    <row r="236" spans="1:12" x14ac:dyDescent="0.2">
      <c r="D236" s="172" t="s">
        <v>534</v>
      </c>
      <c r="E236" s="173">
        <v>0</v>
      </c>
      <c r="F236" s="547">
        <v>0</v>
      </c>
      <c r="G236" s="248">
        <f>F236-E236</f>
        <v>0</v>
      </c>
      <c r="H236" s="653" t="str">
        <f>IFERROR(G236/E236," ")</f>
        <v xml:space="preserve"> </v>
      </c>
    </row>
    <row r="237" spans="1:12" ht="13.5" thickBot="1" x14ac:dyDescent="0.25">
      <c r="D237" s="172" t="s">
        <v>535</v>
      </c>
      <c r="E237" s="173">
        <v>0</v>
      </c>
      <c r="F237" s="547">
        <v>0</v>
      </c>
      <c r="G237" s="246">
        <f t="shared" ref="G237:G238" si="38">F237-E237</f>
        <v>0</v>
      </c>
      <c r="H237" s="718" t="str">
        <f t="shared" ref="H237:H238" si="39">IFERROR(G237/E237," ")</f>
        <v xml:space="preserve"> </v>
      </c>
    </row>
    <row r="238" spans="1:12" ht="13.5" thickBot="1" x14ac:dyDescent="0.25">
      <c r="D238" s="175" t="s">
        <v>536</v>
      </c>
      <c r="E238" s="244">
        <f>SUM(E236:E237)</f>
        <v>0</v>
      </c>
      <c r="F238" s="552">
        <f>SUM(F236:F237)</f>
        <v>0</v>
      </c>
      <c r="G238" s="246">
        <f t="shared" si="38"/>
        <v>0</v>
      </c>
      <c r="H238" s="718" t="str">
        <f t="shared" si="39"/>
        <v xml:space="preserve"> </v>
      </c>
    </row>
    <row r="240" spans="1:12" x14ac:dyDescent="0.2">
      <c r="D240" s="120" t="s">
        <v>490</v>
      </c>
    </row>
    <row r="241" spans="4:8" x14ac:dyDescent="0.2">
      <c r="D241" s="12"/>
    </row>
    <row r="243" spans="4:8" x14ac:dyDescent="0.2">
      <c r="D243" s="235" t="s">
        <v>537</v>
      </c>
    </row>
    <row r="245" spans="4:8" ht="22.5" x14ac:dyDescent="0.2">
      <c r="D245" s="743"/>
      <c r="E245" s="505" t="s">
        <v>422</v>
      </c>
      <c r="F245" s="505" t="s">
        <v>148</v>
      </c>
      <c r="G245" s="743" t="s">
        <v>421</v>
      </c>
      <c r="H245" s="743"/>
    </row>
    <row r="246" spans="4:8" x14ac:dyDescent="0.2">
      <c r="D246" s="743"/>
      <c r="E246" s="505" t="str">
        <f>E234</f>
        <v>2025/26</v>
      </c>
      <c r="F246" s="505" t="str">
        <f>F234</f>
        <v>2026/27</v>
      </c>
      <c r="G246" s="743"/>
      <c r="H246" s="743"/>
    </row>
    <row r="247" spans="4:8" x14ac:dyDescent="0.2">
      <c r="D247" s="743"/>
      <c r="E247" s="505" t="s">
        <v>182</v>
      </c>
      <c r="F247" s="505" t="s">
        <v>182</v>
      </c>
      <c r="G247" s="505" t="s">
        <v>182</v>
      </c>
      <c r="H247" s="505" t="s">
        <v>87</v>
      </c>
    </row>
    <row r="248" spans="4:8" x14ac:dyDescent="0.2">
      <c r="D248" s="172" t="s">
        <v>538</v>
      </c>
      <c r="E248" s="173">
        <v>0</v>
      </c>
      <c r="F248" s="547">
        <v>0</v>
      </c>
      <c r="G248" s="242">
        <f>F248-E248</f>
        <v>0</v>
      </c>
      <c r="H248" s="653" t="str">
        <f>IFERROR(G248/E248," ")</f>
        <v xml:space="preserve"> </v>
      </c>
    </row>
    <row r="249" spans="4:8" x14ac:dyDescent="0.2">
      <c r="D249" s="172" t="s">
        <v>539</v>
      </c>
      <c r="E249" s="173">
        <v>0</v>
      </c>
      <c r="F249" s="547">
        <v>0</v>
      </c>
      <c r="G249" s="242">
        <f t="shared" ref="G249:G252" si="40">F249-E249</f>
        <v>0</v>
      </c>
      <c r="H249" s="653" t="str">
        <f t="shared" ref="H249:H252" si="41">IFERROR(G249/E249," ")</f>
        <v xml:space="preserve"> </v>
      </c>
    </row>
    <row r="250" spans="4:8" x14ac:dyDescent="0.2">
      <c r="D250" s="172" t="s">
        <v>540</v>
      </c>
      <c r="E250" s="173">
        <v>0</v>
      </c>
      <c r="F250" s="547">
        <v>0</v>
      </c>
      <c r="G250" s="242">
        <f t="shared" si="40"/>
        <v>0</v>
      </c>
      <c r="H250" s="653" t="str">
        <f t="shared" si="41"/>
        <v xml:space="preserve"> </v>
      </c>
    </row>
    <row r="251" spans="4:8" ht="13.5" thickBot="1" x14ac:dyDescent="0.25">
      <c r="D251" s="198" t="s">
        <v>488</v>
      </c>
      <c r="E251" s="173">
        <v>0</v>
      </c>
      <c r="F251" s="547">
        <v>0</v>
      </c>
      <c r="G251" s="243">
        <f t="shared" si="40"/>
        <v>0</v>
      </c>
      <c r="H251" s="711" t="str">
        <f t="shared" si="41"/>
        <v xml:space="preserve"> </v>
      </c>
    </row>
    <row r="252" spans="4:8" ht="13.5" thickBot="1" x14ac:dyDescent="0.25">
      <c r="D252" s="175" t="s">
        <v>541</v>
      </c>
      <c r="E252" s="244">
        <f>SUM(E248:E251)</f>
        <v>0</v>
      </c>
      <c r="F252" s="552">
        <f>SUM(F248:F251)</f>
        <v>0</v>
      </c>
      <c r="G252" s="243">
        <f t="shared" si="40"/>
        <v>0</v>
      </c>
      <c r="H252" s="711" t="str">
        <f t="shared" si="41"/>
        <v xml:space="preserve"> </v>
      </c>
    </row>
    <row r="253" spans="4:8" x14ac:dyDescent="0.2">
      <c r="D253" s="102"/>
      <c r="E253" s="111"/>
      <c r="F253" s="111"/>
      <c r="G253" s="111"/>
      <c r="H253" s="193"/>
    </row>
    <row r="254" spans="4:8" x14ac:dyDescent="0.2">
      <c r="D254" s="120" t="s">
        <v>490</v>
      </c>
      <c r="E254" s="111"/>
      <c r="F254" s="111"/>
      <c r="G254" s="111"/>
      <c r="H254" s="193"/>
    </row>
    <row r="255" spans="4:8" x14ac:dyDescent="0.2">
      <c r="D255" s="12"/>
    </row>
    <row r="257" spans="1:8" x14ac:dyDescent="0.2">
      <c r="A257" s="347" t="s">
        <v>483</v>
      </c>
      <c r="D257" s="235" t="s">
        <v>542</v>
      </c>
    </row>
    <row r="259" spans="1:8" ht="22.5" x14ac:dyDescent="0.2">
      <c r="D259" s="743"/>
      <c r="E259" s="505" t="s">
        <v>422</v>
      </c>
      <c r="F259" s="505" t="s">
        <v>148</v>
      </c>
      <c r="G259" s="743" t="s">
        <v>421</v>
      </c>
      <c r="H259" s="743"/>
    </row>
    <row r="260" spans="1:8" x14ac:dyDescent="0.2">
      <c r="D260" s="743"/>
      <c r="E260" s="505" t="str">
        <f>E246</f>
        <v>2025/26</v>
      </c>
      <c r="F260" s="505" t="str">
        <f>F246</f>
        <v>2026/27</v>
      </c>
      <c r="G260" s="743"/>
      <c r="H260" s="743"/>
    </row>
    <row r="261" spans="1:8" x14ac:dyDescent="0.2">
      <c r="D261" s="743"/>
      <c r="E261" s="505" t="s">
        <v>182</v>
      </c>
      <c r="F261" s="505" t="s">
        <v>182</v>
      </c>
      <c r="G261" s="505" t="s">
        <v>182</v>
      </c>
      <c r="H261" s="505" t="s">
        <v>87</v>
      </c>
    </row>
    <row r="262" spans="1:8" x14ac:dyDescent="0.2">
      <c r="D262" s="172" t="s">
        <v>543</v>
      </c>
      <c r="E262" s="218">
        <v>0</v>
      </c>
      <c r="F262" s="564">
        <v>0</v>
      </c>
      <c r="G262" s="250">
        <f>F262-E262</f>
        <v>0</v>
      </c>
      <c r="H262" s="653" t="str">
        <f>IFERROR(G262/E262," ")</f>
        <v xml:space="preserve"> </v>
      </c>
    </row>
    <row r="263" spans="1:8" x14ac:dyDescent="0.2">
      <c r="D263" s="172" t="s">
        <v>544</v>
      </c>
      <c r="E263" s="218">
        <v>0</v>
      </c>
      <c r="F263" s="564">
        <v>0</v>
      </c>
      <c r="G263" s="250">
        <f t="shared" ref="G263:G266" si="42">F263-E263</f>
        <v>0</v>
      </c>
      <c r="H263" s="653" t="str">
        <f t="shared" ref="H263:H266" si="43">IFERROR(G263/E263," ")</f>
        <v xml:space="preserve"> </v>
      </c>
    </row>
    <row r="264" spans="1:8" x14ac:dyDescent="0.2">
      <c r="D264" s="172" t="s">
        <v>545</v>
      </c>
      <c r="E264" s="218">
        <v>0</v>
      </c>
      <c r="F264" s="564">
        <v>0</v>
      </c>
      <c r="G264" s="250">
        <f t="shared" si="42"/>
        <v>0</v>
      </c>
      <c r="H264" s="653" t="str">
        <f t="shared" si="43"/>
        <v xml:space="preserve"> </v>
      </c>
    </row>
    <row r="265" spans="1:8" ht="13.5" thickBot="1" x14ac:dyDescent="0.25">
      <c r="D265" s="198" t="s">
        <v>488</v>
      </c>
      <c r="E265" s="218">
        <v>0</v>
      </c>
      <c r="F265" s="564">
        <v>0</v>
      </c>
      <c r="G265" s="251">
        <f t="shared" si="42"/>
        <v>0</v>
      </c>
      <c r="H265" s="720" t="str">
        <f t="shared" si="43"/>
        <v xml:space="preserve"> </v>
      </c>
    </row>
    <row r="266" spans="1:8" ht="13.5" thickBot="1" x14ac:dyDescent="0.25">
      <c r="D266" s="175" t="s">
        <v>546</v>
      </c>
      <c r="E266" s="252">
        <f>SUM(E262:E265)</f>
        <v>0</v>
      </c>
      <c r="F266" s="565">
        <f>SUM(F262:F265)</f>
        <v>0</v>
      </c>
      <c r="G266" s="252">
        <f t="shared" si="42"/>
        <v>0</v>
      </c>
      <c r="H266" s="721" t="str">
        <f t="shared" si="43"/>
        <v xml:space="preserve"> </v>
      </c>
    </row>
    <row r="267" spans="1:8" x14ac:dyDescent="0.2">
      <c r="D267" s="180"/>
      <c r="E267" s="185"/>
      <c r="F267" s="219"/>
      <c r="G267" s="185"/>
      <c r="H267" s="181"/>
    </row>
    <row r="268" spans="1:8" x14ac:dyDescent="0.2">
      <c r="D268" s="120" t="s">
        <v>490</v>
      </c>
      <c r="E268" s="185"/>
      <c r="F268" s="219"/>
      <c r="G268" s="185"/>
      <c r="H268" s="181"/>
    </row>
    <row r="270" spans="1:8" x14ac:dyDescent="0.2">
      <c r="A270" s="347" t="s">
        <v>483</v>
      </c>
      <c r="D270" s="235" t="s">
        <v>547</v>
      </c>
    </row>
    <row r="272" spans="1:8" ht="22.5" x14ac:dyDescent="0.2">
      <c r="D272" s="743"/>
      <c r="E272" s="505" t="s">
        <v>422</v>
      </c>
      <c r="F272" s="505" t="s">
        <v>148</v>
      </c>
      <c r="G272" s="743" t="s">
        <v>421</v>
      </c>
      <c r="H272" s="743"/>
    </row>
    <row r="273" spans="1:8" x14ac:dyDescent="0.2">
      <c r="D273" s="743"/>
      <c r="E273" s="505" t="str">
        <f>E260</f>
        <v>2025/26</v>
      </c>
      <c r="F273" s="505" t="str">
        <f>F260</f>
        <v>2026/27</v>
      </c>
      <c r="G273" s="743"/>
      <c r="H273" s="743"/>
    </row>
    <row r="274" spans="1:8" x14ac:dyDescent="0.2">
      <c r="D274" s="743"/>
      <c r="E274" s="505" t="s">
        <v>182</v>
      </c>
      <c r="F274" s="505" t="s">
        <v>182</v>
      </c>
      <c r="G274" s="505" t="s">
        <v>182</v>
      </c>
      <c r="H274" s="505" t="s">
        <v>87</v>
      </c>
    </row>
    <row r="275" spans="1:8" ht="22.5" x14ac:dyDescent="0.2">
      <c r="D275" s="172" t="s">
        <v>548</v>
      </c>
      <c r="E275" s="173">
        <v>0</v>
      </c>
      <c r="F275" s="547">
        <v>0</v>
      </c>
      <c r="G275" s="242">
        <f>F275-E275</f>
        <v>0</v>
      </c>
      <c r="H275" s="653" t="str">
        <f>IFERROR(G275/E275," ")</f>
        <v xml:space="preserve"> </v>
      </c>
    </row>
    <row r="276" spans="1:8" x14ac:dyDescent="0.2">
      <c r="D276" s="172" t="s">
        <v>549</v>
      </c>
      <c r="E276" s="173">
        <v>0</v>
      </c>
      <c r="F276" s="547">
        <v>0</v>
      </c>
      <c r="G276" s="242">
        <f t="shared" ref="G276:G279" si="44">F276-E276</f>
        <v>0</v>
      </c>
      <c r="H276" s="653" t="str">
        <f t="shared" ref="H276:H279" si="45">IFERROR(G276/E276," ")</f>
        <v xml:space="preserve"> </v>
      </c>
    </row>
    <row r="277" spans="1:8" x14ac:dyDescent="0.2">
      <c r="D277" s="172" t="s">
        <v>550</v>
      </c>
      <c r="E277" s="173">
        <v>0</v>
      </c>
      <c r="F277" s="547">
        <v>0</v>
      </c>
      <c r="G277" s="242">
        <f t="shared" si="44"/>
        <v>0</v>
      </c>
      <c r="H277" s="653" t="str">
        <f t="shared" si="45"/>
        <v xml:space="preserve"> </v>
      </c>
    </row>
    <row r="278" spans="1:8" ht="13.5" thickBot="1" x14ac:dyDescent="0.25">
      <c r="D278" s="198" t="s">
        <v>488</v>
      </c>
      <c r="E278" s="173">
        <v>0</v>
      </c>
      <c r="F278" s="547">
        <v>0</v>
      </c>
      <c r="G278" s="243">
        <f t="shared" si="44"/>
        <v>0</v>
      </c>
      <c r="H278" s="711" t="str">
        <f t="shared" si="45"/>
        <v xml:space="preserve"> </v>
      </c>
    </row>
    <row r="279" spans="1:8" ht="13.5" thickBot="1" x14ac:dyDescent="0.25">
      <c r="D279" s="175" t="s">
        <v>551</v>
      </c>
      <c r="E279" s="244">
        <f>SUM(E275:E278)</f>
        <v>0</v>
      </c>
      <c r="F279" s="552">
        <f>SUM(F275:F278)</f>
        <v>0</v>
      </c>
      <c r="G279" s="243">
        <f t="shared" si="44"/>
        <v>0</v>
      </c>
      <c r="H279" s="711" t="str">
        <f t="shared" si="45"/>
        <v xml:space="preserve"> </v>
      </c>
    </row>
    <row r="280" spans="1:8" x14ac:dyDescent="0.2">
      <c r="D280" s="180"/>
      <c r="E280" s="178"/>
      <c r="F280" s="179"/>
      <c r="G280" s="178"/>
      <c r="H280" s="181"/>
    </row>
    <row r="281" spans="1:8" x14ac:dyDescent="0.2">
      <c r="D281" s="120" t="s">
        <v>490</v>
      </c>
      <c r="E281" s="178"/>
      <c r="F281" s="179"/>
      <c r="G281" s="178"/>
      <c r="H281" s="181"/>
    </row>
    <row r="282" spans="1:8" x14ac:dyDescent="0.2">
      <c r="D282" s="120"/>
      <c r="E282" s="178"/>
      <c r="F282" s="179"/>
      <c r="G282" s="178"/>
      <c r="H282" s="181"/>
    </row>
    <row r="283" spans="1:8" x14ac:dyDescent="0.2">
      <c r="A283" s="347" t="s">
        <v>483</v>
      </c>
      <c r="D283" s="235" t="s">
        <v>552</v>
      </c>
    </row>
    <row r="285" spans="1:8" ht="22.5" x14ac:dyDescent="0.2">
      <c r="D285" s="505"/>
      <c r="E285" s="505" t="s">
        <v>422</v>
      </c>
      <c r="F285" s="505" t="s">
        <v>148</v>
      </c>
      <c r="G285" s="743" t="s">
        <v>421</v>
      </c>
      <c r="H285" s="743"/>
    </row>
    <row r="286" spans="1:8" x14ac:dyDescent="0.2">
      <c r="D286" s="505"/>
      <c r="E286" s="505" t="str">
        <f>E273</f>
        <v>2025/26</v>
      </c>
      <c r="F286" s="505" t="str">
        <f>F273</f>
        <v>2026/27</v>
      </c>
      <c r="G286" s="743"/>
      <c r="H286" s="743"/>
    </row>
    <row r="287" spans="1:8" x14ac:dyDescent="0.2">
      <c r="D287" s="505"/>
      <c r="E287" s="505" t="s">
        <v>182</v>
      </c>
      <c r="F287" s="505" t="s">
        <v>182</v>
      </c>
      <c r="G287" s="505" t="s">
        <v>182</v>
      </c>
      <c r="H287" s="505" t="s">
        <v>87</v>
      </c>
    </row>
    <row r="288" spans="1:8" x14ac:dyDescent="0.2">
      <c r="D288" s="172" t="s">
        <v>333</v>
      </c>
      <c r="E288" s="173">
        <v>0</v>
      </c>
      <c r="F288" s="547">
        <v>0</v>
      </c>
      <c r="G288" s="242">
        <f>F288-E288</f>
        <v>0</v>
      </c>
      <c r="H288" s="653" t="str">
        <f>IFERROR(G288/E288," ")</f>
        <v xml:space="preserve"> </v>
      </c>
    </row>
    <row r="289" spans="1:8" x14ac:dyDescent="0.2">
      <c r="D289" s="172" t="s">
        <v>553</v>
      </c>
      <c r="E289" s="173">
        <v>0</v>
      </c>
      <c r="F289" s="547">
        <v>0</v>
      </c>
      <c r="G289" s="242">
        <f t="shared" ref="G289:G292" si="46">F289-E289</f>
        <v>0</v>
      </c>
      <c r="H289" s="653" t="str">
        <f t="shared" ref="H289:H292" si="47">IFERROR(G289/E289," ")</f>
        <v xml:space="preserve"> </v>
      </c>
    </row>
    <row r="290" spans="1:8" x14ac:dyDescent="0.2">
      <c r="D290" s="172" t="s">
        <v>350</v>
      </c>
      <c r="E290" s="173">
        <v>0</v>
      </c>
      <c r="F290" s="547">
        <v>0</v>
      </c>
      <c r="G290" s="242">
        <f t="shared" si="46"/>
        <v>0</v>
      </c>
      <c r="H290" s="653" t="str">
        <f t="shared" si="47"/>
        <v xml:space="preserve"> </v>
      </c>
    </row>
    <row r="291" spans="1:8" ht="13.5" thickBot="1" x14ac:dyDescent="0.25">
      <c r="D291" s="198" t="s">
        <v>488</v>
      </c>
      <c r="E291" s="173">
        <v>0</v>
      </c>
      <c r="F291" s="547">
        <v>0</v>
      </c>
      <c r="G291" s="243">
        <f t="shared" si="46"/>
        <v>0</v>
      </c>
      <c r="H291" s="711" t="str">
        <f t="shared" si="47"/>
        <v xml:space="preserve"> </v>
      </c>
    </row>
    <row r="292" spans="1:8" ht="13.5" thickBot="1" x14ac:dyDescent="0.25">
      <c r="D292" s="175" t="s">
        <v>554</v>
      </c>
      <c r="E292" s="253">
        <f>SUM(E288:E291)</f>
        <v>0</v>
      </c>
      <c r="F292" s="566">
        <f>SUM(F288:F291)</f>
        <v>0</v>
      </c>
      <c r="G292" s="243">
        <f t="shared" si="46"/>
        <v>0</v>
      </c>
      <c r="H292" s="711" t="str">
        <f t="shared" si="47"/>
        <v xml:space="preserve"> </v>
      </c>
    </row>
    <row r="293" spans="1:8" x14ac:dyDescent="0.2">
      <c r="D293" s="102"/>
      <c r="E293" s="111"/>
      <c r="F293" s="111"/>
      <c r="G293" s="111"/>
      <c r="H293" s="193"/>
    </row>
    <row r="294" spans="1:8" x14ac:dyDescent="0.2">
      <c r="D294" s="120" t="s">
        <v>490</v>
      </c>
      <c r="E294" s="111"/>
      <c r="F294" s="111"/>
      <c r="G294" s="111"/>
      <c r="H294" s="193"/>
    </row>
    <row r="295" spans="1:8" x14ac:dyDescent="0.2">
      <c r="D295" s="120"/>
      <c r="E295" s="111"/>
      <c r="F295" s="111"/>
      <c r="G295" s="111"/>
      <c r="H295" s="193"/>
    </row>
    <row r="296" spans="1:8" x14ac:dyDescent="0.2">
      <c r="A296" s="347" t="s">
        <v>483</v>
      </c>
      <c r="D296" s="235" t="s">
        <v>555</v>
      </c>
      <c r="E296" s="111"/>
      <c r="F296" s="111"/>
      <c r="G296" s="111"/>
      <c r="H296" s="193"/>
    </row>
    <row r="297" spans="1:8" x14ac:dyDescent="0.2">
      <c r="D297" s="120"/>
      <c r="E297" s="111"/>
      <c r="F297" s="111"/>
      <c r="G297" s="111"/>
      <c r="H297" s="193"/>
    </row>
    <row r="298" spans="1:8" ht="22.5" x14ac:dyDescent="0.2">
      <c r="D298" s="505"/>
      <c r="E298" s="505" t="s">
        <v>422</v>
      </c>
      <c r="F298" s="505" t="s">
        <v>148</v>
      </c>
      <c r="G298" s="743" t="s">
        <v>421</v>
      </c>
      <c r="H298" s="743"/>
    </row>
    <row r="299" spans="1:8" x14ac:dyDescent="0.2">
      <c r="D299" s="505"/>
      <c r="E299" s="505" t="str">
        <f>E286</f>
        <v>2025/26</v>
      </c>
      <c r="F299" s="505" t="str">
        <f>F286</f>
        <v>2026/27</v>
      </c>
      <c r="G299" s="743"/>
      <c r="H299" s="743"/>
    </row>
    <row r="300" spans="1:8" x14ac:dyDescent="0.2">
      <c r="D300" s="505"/>
      <c r="E300" s="505" t="s">
        <v>182</v>
      </c>
      <c r="F300" s="505" t="s">
        <v>182</v>
      </c>
      <c r="G300" s="505" t="s">
        <v>182</v>
      </c>
      <c r="H300" s="505" t="s">
        <v>87</v>
      </c>
    </row>
    <row r="301" spans="1:8" x14ac:dyDescent="0.2">
      <c r="D301" s="172" t="s">
        <v>266</v>
      </c>
      <c r="E301" s="173">
        <v>0</v>
      </c>
      <c r="F301" s="547">
        <v>0</v>
      </c>
      <c r="G301" s="242">
        <f>F301-E301</f>
        <v>0</v>
      </c>
      <c r="H301" s="653" t="str">
        <f>IFERROR(G301/E301," ")</f>
        <v xml:space="preserve"> </v>
      </c>
    </row>
    <row r="302" spans="1:8" ht="13.5" thickBot="1" x14ac:dyDescent="0.25">
      <c r="D302" s="198" t="s">
        <v>488</v>
      </c>
      <c r="E302" s="173">
        <v>0</v>
      </c>
      <c r="F302" s="547">
        <v>0</v>
      </c>
      <c r="G302" s="243">
        <f t="shared" ref="G302:G303" si="48">F302-E302</f>
        <v>0</v>
      </c>
      <c r="H302" s="711" t="str">
        <f t="shared" ref="H302:H303" si="49">IFERROR(G302/E302," ")</f>
        <v xml:space="preserve"> </v>
      </c>
    </row>
    <row r="303" spans="1:8" ht="13.5" thickBot="1" x14ac:dyDescent="0.25">
      <c r="D303" s="175" t="s">
        <v>556</v>
      </c>
      <c r="E303" s="253">
        <f>SUM(E301:E302)</f>
        <v>0</v>
      </c>
      <c r="F303" s="566">
        <f>SUM(F301:F302)</f>
        <v>0</v>
      </c>
      <c r="G303" s="243">
        <f t="shared" si="48"/>
        <v>0</v>
      </c>
      <c r="H303" s="711" t="str">
        <f t="shared" si="49"/>
        <v xml:space="preserve"> </v>
      </c>
    </row>
    <row r="304" spans="1:8" x14ac:dyDescent="0.2">
      <c r="D304" s="120"/>
      <c r="E304" s="111"/>
      <c r="F304" s="111"/>
      <c r="G304" s="111"/>
      <c r="H304" s="193"/>
    </row>
    <row r="305" spans="1:8" x14ac:dyDescent="0.2">
      <c r="A305" s="347" t="s">
        <v>483</v>
      </c>
      <c r="D305" s="235" t="s">
        <v>557</v>
      </c>
      <c r="E305" s="111"/>
      <c r="F305" s="111"/>
      <c r="G305" s="111"/>
      <c r="H305" s="193"/>
    </row>
    <row r="306" spans="1:8" x14ac:dyDescent="0.2">
      <c r="D306" s="120"/>
      <c r="E306" s="111"/>
      <c r="F306" s="111"/>
      <c r="G306" s="111"/>
      <c r="H306" s="193"/>
    </row>
    <row r="307" spans="1:8" ht="22.5" x14ac:dyDescent="0.2">
      <c r="D307" s="505"/>
      <c r="E307" s="505" t="s">
        <v>422</v>
      </c>
      <c r="F307" s="505" t="s">
        <v>148</v>
      </c>
      <c r="G307" s="743" t="s">
        <v>421</v>
      </c>
      <c r="H307" s="743"/>
    </row>
    <row r="308" spans="1:8" x14ac:dyDescent="0.2">
      <c r="D308" s="505"/>
      <c r="E308" s="505" t="str">
        <f>E299</f>
        <v>2025/26</v>
      </c>
      <c r="F308" s="505" t="str">
        <f>F299</f>
        <v>2026/27</v>
      </c>
      <c r="G308" s="743"/>
      <c r="H308" s="743"/>
    </row>
    <row r="309" spans="1:8" x14ac:dyDescent="0.2">
      <c r="D309" s="505"/>
      <c r="E309" s="505" t="s">
        <v>182</v>
      </c>
      <c r="F309" s="505" t="s">
        <v>182</v>
      </c>
      <c r="G309" s="505" t="s">
        <v>182</v>
      </c>
      <c r="H309" s="505" t="s">
        <v>87</v>
      </c>
    </row>
    <row r="310" spans="1:8" x14ac:dyDescent="0.2">
      <c r="D310" s="172" t="s">
        <v>558</v>
      </c>
      <c r="E310" s="173">
        <v>0</v>
      </c>
      <c r="F310" s="547">
        <v>0</v>
      </c>
      <c r="G310" s="242">
        <f>F310-E310</f>
        <v>0</v>
      </c>
      <c r="H310" s="653" t="str">
        <f>IFERROR(G310/E310," ")</f>
        <v xml:space="preserve"> </v>
      </c>
    </row>
    <row r="311" spans="1:8" ht="13.5" thickBot="1" x14ac:dyDescent="0.25">
      <c r="D311" s="198" t="s">
        <v>488</v>
      </c>
      <c r="E311" s="173">
        <v>0</v>
      </c>
      <c r="F311" s="547">
        <v>0</v>
      </c>
      <c r="G311" s="243">
        <f t="shared" ref="G311:G312" si="50">F311-E311</f>
        <v>0</v>
      </c>
      <c r="H311" s="711" t="str">
        <f t="shared" ref="H311:H312" si="51">IFERROR(G311/E311," ")</f>
        <v xml:space="preserve"> </v>
      </c>
    </row>
    <row r="312" spans="1:8" ht="13.5" thickBot="1" x14ac:dyDescent="0.25">
      <c r="D312" s="175" t="s">
        <v>559</v>
      </c>
      <c r="E312" s="253">
        <f>SUM(E310:E311)</f>
        <v>0</v>
      </c>
      <c r="F312" s="566">
        <f>SUM(F310:F311)</f>
        <v>0</v>
      </c>
      <c r="G312" s="243">
        <f t="shared" si="50"/>
        <v>0</v>
      </c>
      <c r="H312" s="711" t="str">
        <f t="shared" si="51"/>
        <v xml:space="preserve"> </v>
      </c>
    </row>
    <row r="314" spans="1:8" x14ac:dyDescent="0.2">
      <c r="A314" s="347" t="s">
        <v>483</v>
      </c>
      <c r="D314" s="235" t="s">
        <v>560</v>
      </c>
    </row>
    <row r="316" spans="1:8" x14ac:dyDescent="0.2">
      <c r="D316" s="220" t="s">
        <v>561</v>
      </c>
      <c r="E316" s="111"/>
      <c r="F316" s="111"/>
      <c r="G316" s="111"/>
      <c r="H316" s="193"/>
    </row>
    <row r="317" spans="1:8" x14ac:dyDescent="0.2">
      <c r="D317" s="102"/>
      <c r="E317" s="111"/>
      <c r="F317" s="111"/>
      <c r="G317" s="111"/>
      <c r="H317" s="193"/>
    </row>
    <row r="318" spans="1:8" ht="22.5" x14ac:dyDescent="0.2">
      <c r="D318" s="505"/>
      <c r="E318" s="505" t="s">
        <v>422</v>
      </c>
      <c r="F318" s="505" t="s">
        <v>148</v>
      </c>
      <c r="G318" s="743" t="s">
        <v>421</v>
      </c>
      <c r="H318" s="743"/>
    </row>
    <row r="319" spans="1:8" x14ac:dyDescent="0.2">
      <c r="D319" s="505"/>
      <c r="E319" s="505" t="str">
        <f>E308</f>
        <v>2025/26</v>
      </c>
      <c r="F319" s="505" t="str">
        <f>F308</f>
        <v>2026/27</v>
      </c>
      <c r="G319" s="743"/>
      <c r="H319" s="743"/>
    </row>
    <row r="320" spans="1:8" x14ac:dyDescent="0.2">
      <c r="D320" s="505"/>
      <c r="E320" s="505" t="s">
        <v>182</v>
      </c>
      <c r="F320" s="505" t="s">
        <v>182</v>
      </c>
      <c r="G320" s="505" t="s">
        <v>182</v>
      </c>
      <c r="H320" s="505" t="s">
        <v>87</v>
      </c>
    </row>
    <row r="321" spans="4:8" x14ac:dyDescent="0.2">
      <c r="D321" s="183" t="s">
        <v>562</v>
      </c>
      <c r="E321" s="173">
        <v>0</v>
      </c>
      <c r="F321" s="547">
        <v>0</v>
      </c>
      <c r="G321" s="242">
        <f>F321-E321</f>
        <v>0</v>
      </c>
      <c r="H321" s="653" t="str">
        <f>IFERROR(G321/E321," ")</f>
        <v xml:space="preserve"> </v>
      </c>
    </row>
    <row r="322" spans="4:8" x14ac:dyDescent="0.2">
      <c r="D322" s="183" t="s">
        <v>562</v>
      </c>
      <c r="E322" s="173">
        <v>0</v>
      </c>
      <c r="F322" s="547">
        <v>0</v>
      </c>
      <c r="G322" s="242">
        <f t="shared" ref="G322:G325" si="52">F322-E322</f>
        <v>0</v>
      </c>
      <c r="H322" s="653" t="str">
        <f t="shared" ref="H322:H325" si="53">IFERROR(G322/E322," ")</f>
        <v xml:space="preserve"> </v>
      </c>
    </row>
    <row r="323" spans="4:8" x14ac:dyDescent="0.2">
      <c r="D323" s="183" t="s">
        <v>562</v>
      </c>
      <c r="E323" s="173">
        <v>0</v>
      </c>
      <c r="F323" s="547">
        <v>0</v>
      </c>
      <c r="G323" s="242">
        <f t="shared" si="52"/>
        <v>0</v>
      </c>
      <c r="H323" s="653" t="str">
        <f t="shared" si="53"/>
        <v xml:space="preserve"> </v>
      </c>
    </row>
    <row r="324" spans="4:8" ht="23.25" thickBot="1" x14ac:dyDescent="0.25">
      <c r="D324" s="198" t="s">
        <v>563</v>
      </c>
      <c r="E324" s="173">
        <v>0</v>
      </c>
      <c r="F324" s="547">
        <v>0</v>
      </c>
      <c r="G324" s="243">
        <f t="shared" si="52"/>
        <v>0</v>
      </c>
      <c r="H324" s="711" t="str">
        <f t="shared" si="53"/>
        <v xml:space="preserve"> </v>
      </c>
    </row>
    <row r="325" spans="4:8" ht="13.5" thickBot="1" x14ac:dyDescent="0.25">
      <c r="D325" s="175" t="s">
        <v>564</v>
      </c>
      <c r="E325" s="244">
        <f>SUM(E321:E324)</f>
        <v>0</v>
      </c>
      <c r="F325" s="552">
        <f>SUM(F321:F324)</f>
        <v>0</v>
      </c>
      <c r="G325" s="243">
        <f t="shared" si="52"/>
        <v>0</v>
      </c>
      <c r="H325" s="711" t="str">
        <f t="shared" si="53"/>
        <v xml:space="preserve"> </v>
      </c>
    </row>
    <row r="326" spans="4:8" x14ac:dyDescent="0.2">
      <c r="D326" s="102"/>
      <c r="E326" s="111"/>
      <c r="F326" s="111"/>
      <c r="G326" s="111"/>
      <c r="H326" s="193"/>
    </row>
    <row r="327" spans="4:8" x14ac:dyDescent="0.2">
      <c r="D327" s="120" t="s">
        <v>490</v>
      </c>
      <c r="E327" s="111"/>
      <c r="F327" s="111"/>
      <c r="G327" s="111"/>
      <c r="H327" s="193"/>
    </row>
    <row r="328" spans="4:8" x14ac:dyDescent="0.2">
      <c r="D328" s="102"/>
      <c r="E328" s="111"/>
      <c r="F328" s="111"/>
      <c r="G328" s="111"/>
      <c r="H328" s="193"/>
    </row>
    <row r="329" spans="4:8" x14ac:dyDescent="0.2">
      <c r="D329" s="102"/>
      <c r="E329" s="111"/>
      <c r="F329" s="111"/>
      <c r="G329" s="111"/>
      <c r="H329" s="193"/>
    </row>
    <row r="330" spans="4:8" x14ac:dyDescent="0.2">
      <c r="D330" s="546" t="s">
        <v>565</v>
      </c>
    </row>
    <row r="332" spans="4:8" x14ac:dyDescent="0.2">
      <c r="D332" s="235" t="s">
        <v>566</v>
      </c>
      <c r="E332"/>
      <c r="F332"/>
    </row>
    <row r="333" spans="4:8" ht="16.5" x14ac:dyDescent="0.2">
      <c r="D333" s="71"/>
      <c r="E333"/>
      <c r="F333"/>
    </row>
    <row r="334" spans="4:8" x14ac:dyDescent="0.2">
      <c r="D334" s="120" t="s">
        <v>567</v>
      </c>
      <c r="E334"/>
      <c r="F334"/>
    </row>
    <row r="335" spans="4:8" x14ac:dyDescent="0.2">
      <c r="D335" s="12"/>
      <c r="E335"/>
      <c r="F335"/>
    </row>
    <row r="336" spans="4:8" x14ac:dyDescent="0.2">
      <c r="D336" s="235" t="s">
        <v>568</v>
      </c>
      <c r="E336"/>
      <c r="F336"/>
    </row>
    <row r="337" spans="1:12" ht="16.5" x14ac:dyDescent="0.2">
      <c r="D337" s="71"/>
      <c r="E337"/>
      <c r="F337"/>
    </row>
    <row r="338" spans="1:12" x14ac:dyDescent="0.2">
      <c r="D338" s="120" t="s">
        <v>567</v>
      </c>
      <c r="E338"/>
      <c r="F338"/>
    </row>
    <row r="339" spans="1:12" x14ac:dyDescent="0.2">
      <c r="D339" s="12"/>
      <c r="E339"/>
      <c r="F339"/>
    </row>
    <row r="340" spans="1:12" ht="15" x14ac:dyDescent="0.2">
      <c r="D340" s="72"/>
      <c r="E340"/>
      <c r="F340"/>
    </row>
    <row r="341" spans="1:12" x14ac:dyDescent="0.2">
      <c r="A341" s="347" t="s">
        <v>569</v>
      </c>
      <c r="D341" s="235" t="s">
        <v>570</v>
      </c>
      <c r="E341"/>
      <c r="F341"/>
    </row>
    <row r="342" spans="1:12" x14ac:dyDescent="0.2">
      <c r="D342" s="737" t="s">
        <v>571</v>
      </c>
      <c r="E342" s="737"/>
      <c r="F342" s="737"/>
      <c r="G342" s="737"/>
      <c r="H342" s="737"/>
    </row>
    <row r="343" spans="1:12" x14ac:dyDescent="0.2">
      <c r="D343" s="204"/>
      <c r="E343" s="187"/>
      <c r="F343" s="187"/>
      <c r="G343" s="111"/>
      <c r="H343" s="193"/>
    </row>
    <row r="344" spans="1:12" ht="22.5" x14ac:dyDescent="0.2">
      <c r="D344" s="505"/>
      <c r="E344" s="505" t="s">
        <v>422</v>
      </c>
      <c r="F344" s="505" t="s">
        <v>148</v>
      </c>
      <c r="G344" s="743" t="s">
        <v>83</v>
      </c>
      <c r="H344" s="743"/>
      <c r="I344" s="743"/>
    </row>
    <row r="345" spans="1:12" x14ac:dyDescent="0.2">
      <c r="D345" s="743"/>
      <c r="E345" s="505" t="str">
        <f>Title!AC2</f>
        <v>2025/26</v>
      </c>
      <c r="F345" s="505" t="str">
        <f>Title!AD2</f>
        <v>2026/27</v>
      </c>
      <c r="G345" s="505" t="str">
        <f>Title!AE2</f>
        <v>2027/28</v>
      </c>
      <c r="H345" s="505" t="str">
        <f>Title!AF2</f>
        <v>2028/29</v>
      </c>
      <c r="I345" s="505" t="str">
        <f>Title!AG2</f>
        <v>2029/30</v>
      </c>
    </row>
    <row r="346" spans="1:12" x14ac:dyDescent="0.2">
      <c r="D346" s="743"/>
      <c r="E346" s="505" t="s">
        <v>97</v>
      </c>
      <c r="F346" s="505" t="s">
        <v>97</v>
      </c>
      <c r="G346" s="505" t="s">
        <v>97</v>
      </c>
      <c r="H346" s="505" t="s">
        <v>97</v>
      </c>
      <c r="I346" s="505" t="s">
        <v>97</v>
      </c>
    </row>
    <row r="347" spans="1:12" ht="14.25" customHeight="1" x14ac:dyDescent="0.2">
      <c r="D347" s="172" t="s">
        <v>572</v>
      </c>
      <c r="E347" s="173">
        <v>0</v>
      </c>
      <c r="F347" s="561">
        <v>0</v>
      </c>
      <c r="G347" s="173">
        <v>0</v>
      </c>
      <c r="H347" s="173">
        <v>0</v>
      </c>
      <c r="I347" s="173">
        <v>0</v>
      </c>
    </row>
    <row r="348" spans="1:12" x14ac:dyDescent="0.2">
      <c r="D348" s="172" t="s">
        <v>573</v>
      </c>
      <c r="E348" s="173">
        <v>0</v>
      </c>
      <c r="F348" s="561">
        <v>0</v>
      </c>
      <c r="G348" s="173">
        <v>0</v>
      </c>
      <c r="H348" s="173">
        <v>0</v>
      </c>
      <c r="I348" s="173">
        <v>0</v>
      </c>
    </row>
    <row r="349" spans="1:12" ht="13.5" thickBot="1" x14ac:dyDescent="0.25">
      <c r="D349" s="172" t="s">
        <v>574</v>
      </c>
      <c r="E349" s="174">
        <v>0</v>
      </c>
      <c r="F349" s="549">
        <v>0</v>
      </c>
      <c r="G349" s="174">
        <v>0</v>
      </c>
      <c r="H349" s="174">
        <v>0</v>
      </c>
      <c r="I349" s="174">
        <v>0</v>
      </c>
    </row>
    <row r="350" spans="1:12" ht="13.5" thickBot="1" x14ac:dyDescent="0.25">
      <c r="D350" s="175" t="s">
        <v>575</v>
      </c>
      <c r="E350" s="243">
        <f>SUM(E347:E349)</f>
        <v>0</v>
      </c>
      <c r="F350" s="549">
        <f>SUM(F347:F349)</f>
        <v>0</v>
      </c>
      <c r="G350" s="243">
        <f>SUM(G347:G349)</f>
        <v>0</v>
      </c>
      <c r="H350" s="243">
        <f>SUM(H347:H349)</f>
        <v>0</v>
      </c>
      <c r="I350" s="243">
        <f>SUM(I347:I349)</f>
        <v>0</v>
      </c>
    </row>
    <row r="351" spans="1:12" x14ac:dyDescent="0.2">
      <c r="D351" s="180"/>
      <c r="E351" s="245"/>
      <c r="F351" s="652"/>
      <c r="G351" s="245"/>
      <c r="H351" s="245"/>
      <c r="I351" s="245"/>
    </row>
    <row r="352" spans="1:12" x14ac:dyDescent="0.2">
      <c r="D352" s="661" t="s">
        <v>576</v>
      </c>
      <c r="E352" s="662">
        <v>0</v>
      </c>
      <c r="F352" s="662">
        <v>0</v>
      </c>
      <c r="G352" s="662">
        <v>0</v>
      </c>
      <c r="H352" s="662">
        <v>0</v>
      </c>
      <c r="I352" s="662">
        <v>0</v>
      </c>
      <c r="L352" s="19" t="s">
        <v>577</v>
      </c>
    </row>
    <row r="353" spans="4:9" x14ac:dyDescent="0.2">
      <c r="D353" s="107"/>
      <c r="E353" s="193"/>
      <c r="F353" s="193"/>
      <c r="G353" s="193"/>
      <c r="H353" s="193"/>
    </row>
    <row r="354" spans="4:9" x14ac:dyDescent="0.2">
      <c r="D354" s="235" t="s">
        <v>578</v>
      </c>
      <c r="E354"/>
      <c r="F354"/>
      <c r="G354" s="2"/>
    </row>
    <row r="355" spans="4:9" ht="27" customHeight="1" x14ac:dyDescent="0.2">
      <c r="D355" s="739" t="s">
        <v>579</v>
      </c>
      <c r="E355" s="739"/>
      <c r="F355" s="739"/>
      <c r="G355" s="739"/>
      <c r="H355" s="739"/>
      <c r="I355" s="739"/>
    </row>
    <row r="356" spans="4:9" x14ac:dyDescent="0.2">
      <c r="D356" s="334"/>
      <c r="E356" s="334"/>
      <c r="F356" s="334"/>
      <c r="G356" s="334"/>
      <c r="H356" s="334"/>
    </row>
    <row r="357" spans="4:9" ht="22.5" x14ac:dyDescent="0.2">
      <c r="D357" s="505"/>
      <c r="E357" s="505" t="s">
        <v>422</v>
      </c>
      <c r="F357" s="505" t="s">
        <v>148</v>
      </c>
      <c r="G357" s="193"/>
      <c r="H357" s="193"/>
    </row>
    <row r="358" spans="4:9" x14ac:dyDescent="0.2">
      <c r="D358" s="743"/>
      <c r="E358" s="505" t="str">
        <f>E345</f>
        <v>2025/26</v>
      </c>
      <c r="F358" s="505" t="str">
        <f>F345</f>
        <v>2026/27</v>
      </c>
      <c r="G358" s="111"/>
      <c r="H358" s="193"/>
    </row>
    <row r="359" spans="4:9" x14ac:dyDescent="0.2">
      <c r="D359" s="743"/>
      <c r="E359" s="505" t="s">
        <v>97</v>
      </c>
      <c r="F359" s="505" t="s">
        <v>97</v>
      </c>
      <c r="G359" s="111"/>
      <c r="H359" s="193"/>
    </row>
    <row r="360" spans="4:9" x14ac:dyDescent="0.2">
      <c r="D360" s="180" t="s">
        <v>263</v>
      </c>
      <c r="E360" s="173">
        <v>0</v>
      </c>
      <c r="F360" s="561">
        <v>0</v>
      </c>
      <c r="G360" s="111"/>
      <c r="H360" s="193"/>
    </row>
    <row r="361" spans="4:9" x14ac:dyDescent="0.2">
      <c r="D361" s="259" t="s">
        <v>333</v>
      </c>
      <c r="E361" s="173">
        <v>0</v>
      </c>
      <c r="F361" s="561">
        <v>0</v>
      </c>
      <c r="G361" s="111"/>
      <c r="H361" s="193"/>
    </row>
    <row r="362" spans="4:9" x14ac:dyDescent="0.2">
      <c r="D362" s="259" t="s">
        <v>580</v>
      </c>
      <c r="E362" s="173">
        <v>0</v>
      </c>
      <c r="F362" s="561">
        <v>0</v>
      </c>
      <c r="G362" s="111"/>
      <c r="H362" s="193"/>
    </row>
    <row r="363" spans="4:9" ht="13.5" thickBot="1" x14ac:dyDescent="0.25">
      <c r="D363" s="259" t="s">
        <v>581</v>
      </c>
      <c r="E363" s="174">
        <v>0</v>
      </c>
      <c r="F363" s="549">
        <v>0</v>
      </c>
      <c r="G363" s="111"/>
      <c r="H363" s="193"/>
    </row>
    <row r="364" spans="4:9" ht="13.5" thickBot="1" x14ac:dyDescent="0.25">
      <c r="D364" s="180" t="s">
        <v>582</v>
      </c>
      <c r="E364" s="243">
        <f>SUM(E360:E363)</f>
        <v>0</v>
      </c>
      <c r="F364" s="549">
        <f>SUM(F360:F363)</f>
        <v>0</v>
      </c>
      <c r="G364" s="111"/>
      <c r="H364" s="193"/>
    </row>
    <row r="365" spans="4:9" x14ac:dyDescent="0.2">
      <c r="D365" s="172"/>
      <c r="E365" s="173"/>
      <c r="F365" s="561"/>
      <c r="G365" s="111"/>
      <c r="H365" s="193"/>
    </row>
    <row r="366" spans="4:9" x14ac:dyDescent="0.2">
      <c r="D366" s="180" t="s">
        <v>277</v>
      </c>
      <c r="E366" s="173"/>
      <c r="F366" s="561"/>
      <c r="G366" s="111"/>
      <c r="H366" s="193"/>
    </row>
    <row r="367" spans="4:9" x14ac:dyDescent="0.2">
      <c r="D367" s="180" t="s">
        <v>583</v>
      </c>
      <c r="E367" s="173"/>
      <c r="F367" s="561"/>
      <c r="G367" s="111"/>
      <c r="H367" s="193"/>
    </row>
    <row r="368" spans="4:9" x14ac:dyDescent="0.2">
      <c r="D368" s="259" t="s">
        <v>584</v>
      </c>
      <c r="E368" s="173">
        <v>0</v>
      </c>
      <c r="F368" s="561">
        <v>0</v>
      </c>
      <c r="G368" s="111"/>
      <c r="H368" s="193"/>
    </row>
    <row r="369" spans="4:9" x14ac:dyDescent="0.2">
      <c r="D369" s="259" t="s">
        <v>343</v>
      </c>
      <c r="E369" s="173">
        <v>0</v>
      </c>
      <c r="F369" s="561">
        <v>0</v>
      </c>
      <c r="G369" s="111"/>
      <c r="H369" s="193"/>
    </row>
    <row r="370" spans="4:9" ht="13.5" thickBot="1" x14ac:dyDescent="0.25">
      <c r="D370" s="259" t="s">
        <v>581</v>
      </c>
      <c r="E370" s="174">
        <v>0</v>
      </c>
      <c r="F370" s="549">
        <v>0</v>
      </c>
      <c r="G370" s="111"/>
      <c r="H370" s="193"/>
    </row>
    <row r="371" spans="4:9" ht="13.5" thickBot="1" x14ac:dyDescent="0.25">
      <c r="D371" s="260" t="s">
        <v>585</v>
      </c>
      <c r="E371" s="174">
        <f>SUM(E368:E370)</f>
        <v>0</v>
      </c>
      <c r="F371" s="549">
        <f>SUM(F368:F370)</f>
        <v>0</v>
      </c>
      <c r="G371" s="111"/>
      <c r="H371" s="193"/>
    </row>
    <row r="372" spans="4:9" x14ac:dyDescent="0.2">
      <c r="D372" s="180" t="s">
        <v>586</v>
      </c>
      <c r="E372" s="173"/>
      <c r="F372" s="561"/>
      <c r="G372" s="111"/>
      <c r="H372" s="193"/>
    </row>
    <row r="373" spans="4:9" x14ac:dyDescent="0.2">
      <c r="D373" s="259" t="s">
        <v>584</v>
      </c>
      <c r="E373" s="173">
        <v>0</v>
      </c>
      <c r="F373" s="561">
        <v>0</v>
      </c>
      <c r="G373" s="111"/>
      <c r="H373" s="193"/>
    </row>
    <row r="374" spans="4:9" x14ac:dyDescent="0.2">
      <c r="D374" s="259" t="s">
        <v>343</v>
      </c>
      <c r="E374" s="173">
        <v>0</v>
      </c>
      <c r="F374" s="561">
        <v>0</v>
      </c>
      <c r="G374" s="111"/>
      <c r="H374" s="193"/>
    </row>
    <row r="375" spans="4:9" ht="13.5" thickBot="1" x14ac:dyDescent="0.25">
      <c r="D375" s="259" t="s">
        <v>581</v>
      </c>
      <c r="E375" s="174">
        <v>0</v>
      </c>
      <c r="F375" s="549">
        <v>0</v>
      </c>
      <c r="G375" s="111"/>
      <c r="H375" s="193"/>
    </row>
    <row r="376" spans="4:9" ht="13.5" thickBot="1" x14ac:dyDescent="0.25">
      <c r="D376" s="260" t="s">
        <v>587</v>
      </c>
      <c r="E376" s="174">
        <f>SUM(E373:E375)</f>
        <v>0</v>
      </c>
      <c r="F376" s="549">
        <f>SUM(F373:F375)</f>
        <v>0</v>
      </c>
      <c r="G376" s="111"/>
      <c r="H376" s="193"/>
    </row>
    <row r="377" spans="4:9" ht="13.5" thickBot="1" x14ac:dyDescent="0.25">
      <c r="D377" s="175" t="s">
        <v>588</v>
      </c>
      <c r="E377" s="243">
        <f t="shared" ref="E377" si="54">E371+E376</f>
        <v>0</v>
      </c>
      <c r="F377" s="549">
        <f>F371+F376</f>
        <v>0</v>
      </c>
      <c r="G377" s="111"/>
      <c r="H377" s="193"/>
    </row>
    <row r="379" spans="4:9" ht="76.5" customHeight="1" x14ac:dyDescent="0.2">
      <c r="D379" s="739" t="s">
        <v>589</v>
      </c>
      <c r="E379" s="739"/>
      <c r="F379" s="739"/>
      <c r="G379" s="739"/>
      <c r="H379" s="739"/>
      <c r="I379" s="739"/>
    </row>
    <row r="381" spans="4:9" x14ac:dyDescent="0.2">
      <c r="D381" s="567" t="s">
        <v>590</v>
      </c>
    </row>
    <row r="382" spans="4:9" ht="16.5" x14ac:dyDescent="0.2">
      <c r="D382" s="71"/>
    </row>
    <row r="383" spans="4:9" x14ac:dyDescent="0.2">
      <c r="D383" s="235" t="s">
        <v>591</v>
      </c>
    </row>
    <row r="384" spans="4:9" ht="16.5" x14ac:dyDescent="0.2">
      <c r="D384" s="71"/>
    </row>
    <row r="385" spans="4:9" ht="31.15" customHeight="1" x14ac:dyDescent="0.2">
      <c r="D385" s="739" t="s">
        <v>592</v>
      </c>
      <c r="E385" s="739"/>
      <c r="F385" s="739"/>
      <c r="G385" s="739"/>
      <c r="H385" s="739"/>
      <c r="I385" s="739"/>
    </row>
    <row r="386" spans="4:9" ht="16.5" x14ac:dyDescent="0.2">
      <c r="D386" s="71"/>
    </row>
    <row r="387" spans="4:9" x14ac:dyDescent="0.2">
      <c r="D387" s="235" t="s">
        <v>593</v>
      </c>
    </row>
    <row r="388" spans="4:9" ht="16.5" x14ac:dyDescent="0.2">
      <c r="D388" s="71"/>
    </row>
    <row r="389" spans="4:9" x14ac:dyDescent="0.2">
      <c r="D389" s="120" t="s">
        <v>594</v>
      </c>
    </row>
    <row r="417" spans="4:4" x14ac:dyDescent="0.2">
      <c r="D417" s="546" t="s">
        <v>595</v>
      </c>
    </row>
    <row r="418" spans="4:4" x14ac:dyDescent="0.2">
      <c r="D418" s="12"/>
    </row>
    <row r="419" spans="4:4" x14ac:dyDescent="0.2">
      <c r="D419" s="12"/>
    </row>
    <row r="420" spans="4:4" x14ac:dyDescent="0.2">
      <c r="D420" s="235" t="s">
        <v>596</v>
      </c>
    </row>
    <row r="421" spans="4:4" ht="16.5" x14ac:dyDescent="0.2">
      <c r="D421" s="71"/>
    </row>
    <row r="422" spans="4:4" x14ac:dyDescent="0.2">
      <c r="D422" s="120" t="s">
        <v>490</v>
      </c>
    </row>
    <row r="423" spans="4:4" x14ac:dyDescent="0.2">
      <c r="D423" s="12"/>
    </row>
    <row r="424" spans="4:4" x14ac:dyDescent="0.2">
      <c r="D424" s="12"/>
    </row>
    <row r="425" spans="4:4" x14ac:dyDescent="0.2">
      <c r="D425" s="235" t="s">
        <v>597</v>
      </c>
    </row>
    <row r="426" spans="4:4" ht="16.5" x14ac:dyDescent="0.2">
      <c r="D426" s="71"/>
    </row>
    <row r="427" spans="4:4" x14ac:dyDescent="0.2">
      <c r="D427" s="120" t="s">
        <v>490</v>
      </c>
    </row>
    <row r="428" spans="4:4" x14ac:dyDescent="0.2">
      <c r="D428" s="12"/>
    </row>
    <row r="429" spans="4:4" x14ac:dyDescent="0.2">
      <c r="D429" s="12"/>
    </row>
    <row r="430" spans="4:4" x14ac:dyDescent="0.2">
      <c r="D430" s="235" t="s">
        <v>598</v>
      </c>
    </row>
    <row r="431" spans="4:4" ht="16.5" x14ac:dyDescent="0.2">
      <c r="D431" s="71"/>
    </row>
    <row r="432" spans="4:4" x14ac:dyDescent="0.2">
      <c r="D432" s="120" t="s">
        <v>490</v>
      </c>
    </row>
  </sheetData>
  <mergeCells count="83">
    <mergeCell ref="B24:D24"/>
    <mergeCell ref="D45:I45"/>
    <mergeCell ref="D58:I58"/>
    <mergeCell ref="D81:I81"/>
    <mergeCell ref="D90:I90"/>
    <mergeCell ref="D56:H56"/>
    <mergeCell ref="D60:D61"/>
    <mergeCell ref="D69:D71"/>
    <mergeCell ref="G76:H76"/>
    <mergeCell ref="G83:H84"/>
    <mergeCell ref="G60:H60"/>
    <mergeCell ref="D67:H67"/>
    <mergeCell ref="D83:D85"/>
    <mergeCell ref="G318:H319"/>
    <mergeCell ref="D98:I98"/>
    <mergeCell ref="G151:H152"/>
    <mergeCell ref="D120:E120"/>
    <mergeCell ref="D117:E117"/>
    <mergeCell ref="D119:E119"/>
    <mergeCell ref="D118:E118"/>
    <mergeCell ref="D122:E122"/>
    <mergeCell ref="G138:H139"/>
    <mergeCell ref="D124:I124"/>
    <mergeCell ref="D125:I125"/>
    <mergeCell ref="D233:D235"/>
    <mergeCell ref="G233:H234"/>
    <mergeCell ref="D228:I228"/>
    <mergeCell ref="D229:I229"/>
    <mergeCell ref="D379:I379"/>
    <mergeCell ref="D385:I385"/>
    <mergeCell ref="D245:D247"/>
    <mergeCell ref="D259:D261"/>
    <mergeCell ref="G245:H246"/>
    <mergeCell ref="G259:H260"/>
    <mergeCell ref="D358:D359"/>
    <mergeCell ref="G298:H299"/>
    <mergeCell ref="G307:H308"/>
    <mergeCell ref="G344:I344"/>
    <mergeCell ref="D355:I355"/>
    <mergeCell ref="D345:D346"/>
    <mergeCell ref="D342:H342"/>
    <mergeCell ref="D272:D274"/>
    <mergeCell ref="G272:H273"/>
    <mergeCell ref="G285:H286"/>
    <mergeCell ref="D10:H10"/>
    <mergeCell ref="D13:D14"/>
    <mergeCell ref="G13:G14"/>
    <mergeCell ref="H13:H15"/>
    <mergeCell ref="D115:E115"/>
    <mergeCell ref="D25:H25"/>
    <mergeCell ref="D38:D39"/>
    <mergeCell ref="G38:H38"/>
    <mergeCell ref="D28:D29"/>
    <mergeCell ref="G28:G29"/>
    <mergeCell ref="D27:H27"/>
    <mergeCell ref="D36:I36"/>
    <mergeCell ref="D92:D93"/>
    <mergeCell ref="G92:H92"/>
    <mergeCell ref="D47:D48"/>
    <mergeCell ref="G47:H47"/>
    <mergeCell ref="D2:I2"/>
    <mergeCell ref="D8:I8"/>
    <mergeCell ref="D12:H12"/>
    <mergeCell ref="D177:D178"/>
    <mergeCell ref="G177:H178"/>
    <mergeCell ref="D110:G110"/>
    <mergeCell ref="G69:H70"/>
    <mergeCell ref="D74:H74"/>
    <mergeCell ref="D76:D77"/>
    <mergeCell ref="D176:H176"/>
    <mergeCell ref="D126:H126"/>
    <mergeCell ref="D133:H133"/>
    <mergeCell ref="D131:H131"/>
    <mergeCell ref="D138:D140"/>
    <mergeCell ref="D151:D153"/>
    <mergeCell ref="D114:E114"/>
    <mergeCell ref="B96:B100"/>
    <mergeCell ref="B103:B108"/>
    <mergeCell ref="D100:D101"/>
    <mergeCell ref="B111:B116"/>
    <mergeCell ref="G100:H100"/>
    <mergeCell ref="D116:E116"/>
    <mergeCell ref="D111:I111"/>
  </mergeCells>
  <phoneticPr fontId="8" type="noConversion"/>
  <printOptions horizontalCentered="1"/>
  <pageMargins left="0.23622047244094491" right="0.23622047244094491" top="0.74803149606299213" bottom="0.74803149606299213" header="0.31496062992125984" footer="0.31496062992125984"/>
  <pageSetup paperSize="9" scale="86" firstPageNumber="2" fitToHeight="0" orientation="portrait" r:id="rId1"/>
  <headerFooter alignWithMargins="0"/>
  <rowBreaks count="9" manualBreakCount="9">
    <brk id="35" min="1" max="9" man="1"/>
    <brk id="89" min="1" max="9" man="1"/>
    <brk id="135" min="1" max="9" man="1"/>
    <brk id="173" min="1" max="9" man="1"/>
    <brk id="230" min="1" max="9" man="1"/>
    <brk id="282" min="1" max="9" man="1"/>
    <brk id="329" min="1" max="9" man="1"/>
    <brk id="380" min="1" max="9" man="1"/>
    <brk id="416" min="1"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1DF5-487F-4D9A-AC69-526F509A187B}">
  <sheetPr>
    <tabColor theme="4"/>
    <pageSetUpPr fitToPage="1"/>
  </sheetPr>
  <dimension ref="A1:O432"/>
  <sheetViews>
    <sheetView showGridLines="0" view="pageBreakPreview" zoomScaleNormal="100" zoomScaleSheetLayoutView="100" workbookViewId="0">
      <selection activeCell="I327" sqref="I327"/>
    </sheetView>
  </sheetViews>
  <sheetFormatPr defaultColWidth="9.140625" defaultRowHeight="12.75" x14ac:dyDescent="0.2"/>
  <cols>
    <col min="1" max="1" width="3.85546875" style="2" customWidth="1"/>
    <col min="2" max="2" width="1.140625" style="2" customWidth="1"/>
    <col min="3" max="3" width="0.42578125" style="41" customWidth="1"/>
    <col min="4" max="4" width="38.28515625" style="7" customWidth="1"/>
    <col min="5" max="6" width="9.5703125" style="5" customWidth="1"/>
    <col min="7" max="7" width="10.28515625" style="5" customWidth="1"/>
    <col min="8" max="11" width="9.5703125" style="2" customWidth="1"/>
    <col min="12" max="12" width="9.5703125" customWidth="1"/>
    <col min="13" max="13" width="9.5703125" style="2" customWidth="1"/>
    <col min="14" max="16384" width="9.140625" style="2"/>
  </cols>
  <sheetData>
    <row r="1" spans="1:13" ht="15.75" x14ac:dyDescent="0.2">
      <c r="C1" s="83"/>
      <c r="D1" s="504" t="s">
        <v>599</v>
      </c>
    </row>
    <row r="2" spans="1:13" ht="41.45" customHeight="1" x14ac:dyDescent="0.2">
      <c r="D2" s="818" t="s">
        <v>416</v>
      </c>
      <c r="E2" s="818"/>
      <c r="F2" s="818"/>
      <c r="G2" s="818"/>
      <c r="H2" s="818"/>
      <c r="I2" s="818"/>
      <c r="J2" s="818"/>
      <c r="K2" s="818"/>
      <c r="L2" s="818"/>
    </row>
    <row r="3" spans="1:13" ht="12.6" customHeight="1" x14ac:dyDescent="0.2">
      <c r="D3" s="52"/>
      <c r="E3" s="52"/>
      <c r="F3" s="52"/>
    </row>
    <row r="4" spans="1:13" x14ac:dyDescent="0.2">
      <c r="C4" s="42"/>
      <c r="D4" s="546" t="s">
        <v>417</v>
      </c>
      <c r="E4" s="52"/>
      <c r="F4" s="52"/>
    </row>
    <row r="5" spans="1:13" x14ac:dyDescent="0.2">
      <c r="C5" s="42"/>
    </row>
    <row r="6" spans="1:13" x14ac:dyDescent="0.2">
      <c r="A6" s="347" t="s">
        <v>418</v>
      </c>
      <c r="D6" s="235" t="s">
        <v>419</v>
      </c>
    </row>
    <row r="7" spans="1:13" ht="14.25" x14ac:dyDescent="0.2">
      <c r="C7" s="43"/>
      <c r="D7" s="4"/>
    </row>
    <row r="8" spans="1:13" ht="183" customHeight="1" x14ac:dyDescent="0.2">
      <c r="C8" s="44"/>
      <c r="D8" s="819" t="s">
        <v>795</v>
      </c>
      <c r="E8" s="819"/>
      <c r="F8" s="819"/>
      <c r="G8" s="819"/>
      <c r="H8" s="819"/>
      <c r="I8" s="819"/>
      <c r="J8" s="819"/>
      <c r="K8" s="819"/>
      <c r="L8" s="819"/>
    </row>
    <row r="9" spans="1:13" x14ac:dyDescent="0.2">
      <c r="C9" s="83"/>
      <c r="D9" s="33"/>
      <c r="E9" s="33"/>
      <c r="F9" s="33"/>
      <c r="G9" s="33"/>
    </row>
    <row r="10" spans="1:13" x14ac:dyDescent="0.2">
      <c r="C10" s="324"/>
      <c r="D10" s="822" t="s">
        <v>796</v>
      </c>
      <c r="E10" s="822"/>
      <c r="F10" s="822"/>
      <c r="G10" s="822"/>
      <c r="H10" s="822"/>
    </row>
    <row r="11" spans="1:13" x14ac:dyDescent="0.2">
      <c r="C11" s="324"/>
      <c r="D11" s="33"/>
      <c r="E11" s="33"/>
      <c r="F11" s="33"/>
      <c r="G11" s="33"/>
      <c r="H11" s="10"/>
    </row>
    <row r="12" spans="1:13" ht="26.45" customHeight="1" x14ac:dyDescent="0.2">
      <c r="C12" s="324"/>
      <c r="D12" s="804" t="s">
        <v>420</v>
      </c>
      <c r="E12" s="804"/>
      <c r="F12" s="804"/>
      <c r="G12" s="804"/>
      <c r="H12" s="804"/>
      <c r="I12" s="804"/>
      <c r="J12" s="804"/>
      <c r="K12" s="804"/>
      <c r="L12" s="804"/>
    </row>
    <row r="13" spans="1:13" ht="13.15" customHeight="1" x14ac:dyDescent="0.2">
      <c r="C13" s="324"/>
      <c r="D13" s="743"/>
      <c r="E13" s="505" t="s">
        <v>600</v>
      </c>
      <c r="F13" s="505" t="str">
        <f>Title!AC2</f>
        <v>2025/26</v>
      </c>
      <c r="G13" s="505" t="str">
        <f>Title!AD2</f>
        <v>2026/27</v>
      </c>
      <c r="H13" s="743" t="s">
        <v>421</v>
      </c>
      <c r="I13" s="743" t="s">
        <v>87</v>
      </c>
      <c r="J13" s="743" t="s">
        <v>83</v>
      </c>
      <c r="K13" s="743"/>
      <c r="L13" s="743"/>
      <c r="M13" s="743" t="s">
        <v>84</v>
      </c>
    </row>
    <row r="14" spans="1:13" ht="20.25" customHeight="1" x14ac:dyDescent="0.2">
      <c r="C14" s="324"/>
      <c r="D14" s="743"/>
      <c r="E14" s="505" t="str">
        <f>Title!AB2</f>
        <v>2024/25</v>
      </c>
      <c r="F14" s="505" t="s">
        <v>422</v>
      </c>
      <c r="G14" s="505" t="s">
        <v>148</v>
      </c>
      <c r="H14" s="743" t="s">
        <v>421</v>
      </c>
      <c r="I14" s="743"/>
      <c r="J14" s="505" t="str">
        <f>Title!AE2</f>
        <v>2027/28</v>
      </c>
      <c r="K14" s="505" t="str">
        <f>Title!AF2</f>
        <v>2028/29</v>
      </c>
      <c r="L14" s="505" t="str">
        <f>Title!AG2</f>
        <v>2029/30</v>
      </c>
      <c r="M14" s="743" t="s">
        <v>85</v>
      </c>
    </row>
    <row r="15" spans="1:13" x14ac:dyDescent="0.2">
      <c r="C15" s="324"/>
      <c r="D15" s="505"/>
      <c r="E15" s="505" t="s">
        <v>182</v>
      </c>
      <c r="F15" s="505" t="s">
        <v>182</v>
      </c>
      <c r="G15" s="505" t="s">
        <v>182</v>
      </c>
      <c r="H15" s="505" t="s">
        <v>182</v>
      </c>
      <c r="I15" s="743"/>
      <c r="J15" s="505" t="s">
        <v>182</v>
      </c>
      <c r="K15" s="505" t="s">
        <v>182</v>
      </c>
      <c r="L15" s="505" t="s">
        <v>182</v>
      </c>
      <c r="M15" s="568" t="s">
        <v>85</v>
      </c>
    </row>
    <row r="16" spans="1:13" x14ac:dyDescent="0.2">
      <c r="C16" s="324"/>
      <c r="D16" s="172" t="s">
        <v>423</v>
      </c>
      <c r="E16" s="173">
        <v>0</v>
      </c>
      <c r="F16" s="173">
        <v>0</v>
      </c>
      <c r="G16" s="547">
        <v>0</v>
      </c>
      <c r="H16" s="242">
        <f>G16-F16</f>
        <v>0</v>
      </c>
      <c r="I16" s="653" t="str">
        <f>IFERROR(H16/F16," ")</f>
        <v xml:space="preserve"> </v>
      </c>
      <c r="J16" s="173">
        <v>0</v>
      </c>
      <c r="K16" s="173">
        <v>0</v>
      </c>
      <c r="L16" s="173">
        <v>0</v>
      </c>
      <c r="M16" s="173">
        <v>0</v>
      </c>
    </row>
    <row r="17" spans="2:13" x14ac:dyDescent="0.2">
      <c r="C17" s="324"/>
      <c r="D17" s="172" t="s">
        <v>424</v>
      </c>
      <c r="E17" s="173">
        <v>0</v>
      </c>
      <c r="F17" s="173">
        <v>0</v>
      </c>
      <c r="G17" s="547">
        <v>0</v>
      </c>
      <c r="H17" s="242">
        <f>G17-F17</f>
        <v>0</v>
      </c>
      <c r="I17" s="653" t="str">
        <f t="shared" ref="I17:I23" si="0">IFERROR(H17/F17," ")</f>
        <v xml:space="preserve"> </v>
      </c>
      <c r="J17" s="173">
        <v>0</v>
      </c>
      <c r="K17" s="173">
        <v>0</v>
      </c>
      <c r="L17" s="173">
        <v>0</v>
      </c>
      <c r="M17" s="173">
        <v>0</v>
      </c>
    </row>
    <row r="18" spans="2:13" x14ac:dyDescent="0.2">
      <c r="C18" s="324"/>
      <c r="D18" s="172" t="s">
        <v>425</v>
      </c>
      <c r="E18" s="173">
        <v>0</v>
      </c>
      <c r="F18" s="173">
        <v>0</v>
      </c>
      <c r="G18" s="547">
        <v>0</v>
      </c>
      <c r="H18" s="242">
        <f t="shared" ref="H18:H21" si="1">G18-F18</f>
        <v>0</v>
      </c>
      <c r="I18" s="653" t="str">
        <f t="shared" si="0"/>
        <v xml:space="preserve"> </v>
      </c>
      <c r="J18" s="173">
        <v>0</v>
      </c>
      <c r="K18" s="173">
        <v>0</v>
      </c>
      <c r="L18" s="173">
        <v>0</v>
      </c>
      <c r="M18" s="173">
        <v>0</v>
      </c>
    </row>
    <row r="19" spans="2:13" x14ac:dyDescent="0.2">
      <c r="C19" s="324"/>
      <c r="D19" s="172" t="s">
        <v>426</v>
      </c>
      <c r="E19" s="173">
        <v>0</v>
      </c>
      <c r="F19" s="173">
        <v>0</v>
      </c>
      <c r="G19" s="547">
        <v>0</v>
      </c>
      <c r="H19" s="242">
        <f t="shared" si="1"/>
        <v>0</v>
      </c>
      <c r="I19" s="653" t="str">
        <f t="shared" si="0"/>
        <v xml:space="preserve"> </v>
      </c>
      <c r="J19" s="173">
        <v>0</v>
      </c>
      <c r="K19" s="173">
        <v>0</v>
      </c>
      <c r="L19" s="173">
        <v>0</v>
      </c>
      <c r="M19" s="173">
        <v>0</v>
      </c>
    </row>
    <row r="20" spans="2:13" x14ac:dyDescent="0.2">
      <c r="C20" s="325"/>
      <c r="D20" s="172" t="s">
        <v>427</v>
      </c>
      <c r="E20" s="173">
        <v>0</v>
      </c>
      <c r="F20" s="173">
        <v>0</v>
      </c>
      <c r="G20" s="547">
        <v>0</v>
      </c>
      <c r="H20" s="242">
        <f t="shared" si="1"/>
        <v>0</v>
      </c>
      <c r="I20" s="653" t="str">
        <f t="shared" si="0"/>
        <v xml:space="preserve"> </v>
      </c>
      <c r="J20" s="173">
        <v>0</v>
      </c>
      <c r="K20" s="173">
        <v>0</v>
      </c>
      <c r="L20" s="173">
        <v>0</v>
      </c>
      <c r="M20" s="173">
        <v>0</v>
      </c>
    </row>
    <row r="21" spans="2:13" x14ac:dyDescent="0.2">
      <c r="C21" s="324"/>
      <c r="D21" s="172" t="s">
        <v>428</v>
      </c>
      <c r="E21" s="173">
        <v>0</v>
      </c>
      <c r="F21" s="173">
        <v>0</v>
      </c>
      <c r="G21" s="547">
        <v>0</v>
      </c>
      <c r="H21" s="242">
        <f t="shared" si="1"/>
        <v>0</v>
      </c>
      <c r="I21" s="653" t="str">
        <f t="shared" si="0"/>
        <v xml:space="preserve"> </v>
      </c>
      <c r="J21" s="173">
        <v>0</v>
      </c>
      <c r="K21" s="173">
        <v>0</v>
      </c>
      <c r="L21" s="173">
        <v>0</v>
      </c>
      <c r="M21" s="173">
        <v>0</v>
      </c>
    </row>
    <row r="22" spans="2:13" ht="13.5" thickBot="1" x14ac:dyDescent="0.25">
      <c r="C22" s="83"/>
      <c r="D22" s="172" t="s">
        <v>429</v>
      </c>
      <c r="E22" s="174">
        <v>0</v>
      </c>
      <c r="F22" s="174">
        <v>0</v>
      </c>
      <c r="G22" s="548">
        <v>0</v>
      </c>
      <c r="H22" s="243">
        <f>G22-F22</f>
        <v>0</v>
      </c>
      <c r="I22" s="711" t="str">
        <f t="shared" si="0"/>
        <v xml:space="preserve"> </v>
      </c>
      <c r="J22" s="174">
        <v>0</v>
      </c>
      <c r="K22" s="174">
        <v>0</v>
      </c>
      <c r="L22" s="174">
        <v>0</v>
      </c>
      <c r="M22" s="174">
        <v>0</v>
      </c>
    </row>
    <row r="23" spans="2:13" ht="13.5" thickBot="1" x14ac:dyDescent="0.25">
      <c r="C23" s="46"/>
      <c r="D23" s="175" t="s">
        <v>430</v>
      </c>
      <c r="E23" s="243">
        <f>SUM(E16:E22)</f>
        <v>0</v>
      </c>
      <c r="F23" s="243">
        <f>SUM(F16:F22)</f>
        <v>0</v>
      </c>
      <c r="G23" s="549">
        <f>SUM(G16:G22)</f>
        <v>0</v>
      </c>
      <c r="H23" s="243">
        <f>SUM(H16:H22)</f>
        <v>0</v>
      </c>
      <c r="I23" s="711" t="str">
        <f t="shared" si="0"/>
        <v xml:space="preserve"> </v>
      </c>
      <c r="J23" s="243">
        <f>SUM(J16:J22)</f>
        <v>0</v>
      </c>
      <c r="K23" s="243">
        <f>SUM(K16:K22)</f>
        <v>0</v>
      </c>
      <c r="L23" s="243">
        <f>SUM(L16:L22)</f>
        <v>0</v>
      </c>
      <c r="M23" s="243">
        <f>SUM(M16:M22)</f>
        <v>0</v>
      </c>
    </row>
    <row r="24" spans="2:13" x14ac:dyDescent="0.2">
      <c r="B24" s="826"/>
      <c r="C24" s="826"/>
      <c r="D24" s="826"/>
      <c r="E24" s="53"/>
      <c r="F24" s="54"/>
      <c r="G24" s="53"/>
      <c r="H24" s="11"/>
      <c r="I24" s="5"/>
    </row>
    <row r="25" spans="2:13" x14ac:dyDescent="0.2">
      <c r="C25" s="46"/>
      <c r="D25" s="739" t="s">
        <v>431</v>
      </c>
      <c r="E25" s="739"/>
      <c r="F25" s="739"/>
      <c r="G25" s="739"/>
      <c r="H25" s="739"/>
      <c r="I25" s="5"/>
    </row>
    <row r="26" spans="2:13" x14ac:dyDescent="0.2">
      <c r="C26" s="84"/>
      <c r="D26" s="180"/>
      <c r="E26" s="178"/>
      <c r="F26" s="179"/>
      <c r="G26" s="178"/>
      <c r="H26" s="181"/>
      <c r="I26" s="5"/>
    </row>
    <row r="27" spans="2:13" ht="25.5" customHeight="1" x14ac:dyDescent="0.2">
      <c r="C27" s="84"/>
      <c r="D27" s="756" t="s">
        <v>432</v>
      </c>
      <c r="E27" s="756"/>
      <c r="F27" s="756"/>
      <c r="G27" s="756"/>
      <c r="H27" s="756"/>
      <c r="I27" s="756"/>
      <c r="J27" s="756"/>
      <c r="K27" s="756"/>
      <c r="L27" s="756"/>
    </row>
    <row r="28" spans="2:13" s="28" customFormat="1" x14ac:dyDescent="0.2">
      <c r="C28" s="84"/>
      <c r="D28" s="743" t="s">
        <v>433</v>
      </c>
      <c r="E28" s="505" t="str">
        <f>Title!$AC$2</f>
        <v>2025/26</v>
      </c>
      <c r="F28" s="505" t="str">
        <f>Title!$AD$2</f>
        <v>2026/27</v>
      </c>
      <c r="G28" s="743" t="s">
        <v>421</v>
      </c>
      <c r="H28" s="55"/>
      <c r="I28" s="56"/>
      <c r="L28"/>
    </row>
    <row r="29" spans="2:13" s="28" customFormat="1" ht="12" customHeight="1" x14ac:dyDescent="0.2">
      <c r="C29" s="84"/>
      <c r="D29" s="743"/>
      <c r="E29" s="540" t="s">
        <v>434</v>
      </c>
      <c r="F29" s="540" t="s">
        <v>434</v>
      </c>
      <c r="G29" s="743"/>
      <c r="H29" s="55"/>
      <c r="I29" s="56"/>
      <c r="L29"/>
    </row>
    <row r="30" spans="2:13" x14ac:dyDescent="0.2">
      <c r="C30" s="83"/>
      <c r="D30" s="321" t="s">
        <v>435</v>
      </c>
      <c r="E30" s="176">
        <v>0</v>
      </c>
      <c r="F30" s="550">
        <v>0</v>
      </c>
      <c r="G30" s="653" t="str">
        <f>IFERROR(((F30-E30)/E30)," ")</f>
        <v xml:space="preserve"> </v>
      </c>
      <c r="H30" s="11"/>
      <c r="I30" s="5"/>
    </row>
    <row r="31" spans="2:13" x14ac:dyDescent="0.2">
      <c r="C31" s="47"/>
      <c r="D31" s="321" t="s">
        <v>436</v>
      </c>
      <c r="E31" s="176">
        <v>0</v>
      </c>
      <c r="F31" s="550">
        <v>0</v>
      </c>
      <c r="G31" s="653" t="str">
        <f t="shared" ref="G31:G32" si="2">IFERROR(((F31-E31)/E31)," ")</f>
        <v xml:space="preserve"> </v>
      </c>
      <c r="H31" s="11"/>
      <c r="I31" s="5"/>
    </row>
    <row r="32" spans="2:13" x14ac:dyDescent="0.2">
      <c r="C32" s="47"/>
      <c r="D32" s="321" t="s">
        <v>437</v>
      </c>
      <c r="E32" s="177">
        <v>0</v>
      </c>
      <c r="F32" s="551">
        <v>0</v>
      </c>
      <c r="G32" s="712" t="str">
        <f t="shared" si="2"/>
        <v xml:space="preserve"> </v>
      </c>
      <c r="H32" s="11"/>
      <c r="I32" s="5"/>
    </row>
    <row r="33" spans="3:12" x14ac:dyDescent="0.2">
      <c r="C33" s="47"/>
      <c r="D33" s="57" t="s">
        <v>438</v>
      </c>
      <c r="E33" s="178"/>
      <c r="F33" s="179"/>
      <c r="G33" s="178"/>
      <c r="H33" s="11"/>
      <c r="I33" s="5"/>
    </row>
    <row r="34" spans="3:12" x14ac:dyDescent="0.2">
      <c r="C34" s="47"/>
      <c r="D34" s="38"/>
      <c r="E34" s="53"/>
      <c r="F34" s="54"/>
      <c r="G34" s="53"/>
      <c r="H34" s="11"/>
      <c r="I34" s="5"/>
    </row>
    <row r="35" spans="3:12" x14ac:dyDescent="0.2">
      <c r="C35" s="47"/>
      <c r="D35" s="38"/>
      <c r="E35" s="53"/>
      <c r="F35" s="54"/>
      <c r="G35" s="53"/>
      <c r="H35" s="11"/>
      <c r="I35" s="5"/>
    </row>
    <row r="36" spans="3:12" ht="40.15" customHeight="1" x14ac:dyDescent="0.2">
      <c r="D36" s="739" t="s">
        <v>439</v>
      </c>
      <c r="E36" s="739"/>
      <c r="F36" s="739"/>
      <c r="G36" s="739"/>
      <c r="H36" s="739"/>
      <c r="I36" s="739"/>
      <c r="J36" s="739"/>
      <c r="K36" s="739"/>
      <c r="L36" s="739"/>
    </row>
    <row r="37" spans="3:12" x14ac:dyDescent="0.2">
      <c r="C37" s="43"/>
      <c r="D37" s="38"/>
      <c r="E37" s="53"/>
      <c r="F37" s="54"/>
      <c r="G37" s="53"/>
      <c r="H37" s="11"/>
      <c r="I37" s="5"/>
    </row>
    <row r="38" spans="3:12" ht="13.15" customHeight="1" x14ac:dyDescent="0.2">
      <c r="C38" s="44"/>
      <c r="D38" s="743" t="s">
        <v>433</v>
      </c>
      <c r="E38" s="505" t="str">
        <f>Title!$AC$2</f>
        <v>2025/26</v>
      </c>
      <c r="F38" s="505" t="str">
        <f>Title!$AD$2</f>
        <v>2026/27</v>
      </c>
      <c r="G38" s="743" t="s">
        <v>421</v>
      </c>
      <c r="H38" s="743"/>
      <c r="I38" s="5"/>
    </row>
    <row r="39" spans="3:12" x14ac:dyDescent="0.2">
      <c r="C39" s="83"/>
      <c r="D39" s="743"/>
      <c r="E39" s="505" t="s">
        <v>182</v>
      </c>
      <c r="F39" s="505" t="s">
        <v>182</v>
      </c>
      <c r="G39" s="505" t="s">
        <v>182</v>
      </c>
      <c r="H39" s="505" t="s">
        <v>87</v>
      </c>
      <c r="I39" s="5"/>
    </row>
    <row r="40" spans="3:12" x14ac:dyDescent="0.2">
      <c r="C40" s="324"/>
      <c r="D40" s="172" t="s">
        <v>440</v>
      </c>
      <c r="E40" s="173">
        <v>0</v>
      </c>
      <c r="F40" s="547">
        <v>0</v>
      </c>
      <c r="G40" s="242">
        <f>F40-E40</f>
        <v>0</v>
      </c>
      <c r="H40" s="653" t="str">
        <f>IFERROR(G40/E40," ")</f>
        <v xml:space="preserve"> </v>
      </c>
      <c r="I40" s="5"/>
    </row>
    <row r="41" spans="3:12" x14ac:dyDescent="0.2">
      <c r="C41" s="324"/>
      <c r="D41" s="172" t="s">
        <v>441</v>
      </c>
      <c r="E41" s="173">
        <v>0</v>
      </c>
      <c r="F41" s="547">
        <v>0</v>
      </c>
      <c r="G41" s="242">
        <f t="shared" ref="G41:G42" si="3">F41-E41</f>
        <v>0</v>
      </c>
      <c r="H41" s="653" t="str">
        <f t="shared" ref="H41:H43" si="4">IFERROR(G41/E41," ")</f>
        <v xml:space="preserve"> </v>
      </c>
      <c r="I41" s="5"/>
    </row>
    <row r="42" spans="3:12" ht="13.5" thickBot="1" x14ac:dyDescent="0.25">
      <c r="C42" s="324"/>
      <c r="D42" s="172" t="s">
        <v>442</v>
      </c>
      <c r="E42" s="173">
        <v>0</v>
      </c>
      <c r="F42" s="547">
        <v>0</v>
      </c>
      <c r="G42" s="242">
        <f t="shared" si="3"/>
        <v>0</v>
      </c>
      <c r="H42" s="722" t="str">
        <f t="shared" si="4"/>
        <v xml:space="preserve"> </v>
      </c>
      <c r="I42" s="5"/>
    </row>
    <row r="43" spans="3:12" ht="13.5" thickBot="1" x14ac:dyDescent="0.25">
      <c r="C43" s="324"/>
      <c r="D43" s="175" t="s">
        <v>443</v>
      </c>
      <c r="E43" s="244">
        <f>SUM(E40:E42)</f>
        <v>0</v>
      </c>
      <c r="F43" s="552">
        <f t="shared" ref="F43:G43" si="5">SUM(F40:F42)</f>
        <v>0</v>
      </c>
      <c r="G43" s="244">
        <f t="shared" si="5"/>
        <v>0</v>
      </c>
      <c r="H43" s="713" t="str">
        <f t="shared" si="4"/>
        <v xml:space="preserve"> </v>
      </c>
      <c r="I43" s="5"/>
    </row>
    <row r="44" spans="3:12" x14ac:dyDescent="0.2">
      <c r="C44" s="324"/>
      <c r="D44" s="38"/>
      <c r="E44" s="53"/>
      <c r="F44" s="54"/>
      <c r="G44" s="53"/>
      <c r="H44" s="11"/>
      <c r="I44" s="5"/>
    </row>
    <row r="45" spans="3:12" ht="27" customHeight="1" x14ac:dyDescent="0.2">
      <c r="C45" s="324"/>
      <c r="D45" s="816" t="s">
        <v>444</v>
      </c>
      <c r="E45" s="816"/>
      <c r="F45" s="816"/>
      <c r="G45" s="816"/>
      <c r="H45" s="816"/>
      <c r="I45" s="816"/>
      <c r="J45" s="816"/>
      <c r="K45" s="816"/>
      <c r="L45" s="816"/>
    </row>
    <row r="46" spans="3:12" x14ac:dyDescent="0.2">
      <c r="C46" s="324"/>
      <c r="D46" s="38"/>
      <c r="E46" s="53"/>
      <c r="F46" s="54"/>
      <c r="G46" s="53"/>
      <c r="H46" s="11"/>
      <c r="I46" s="5"/>
    </row>
    <row r="47" spans="3:12" ht="13.15" customHeight="1" x14ac:dyDescent="0.2">
      <c r="C47" s="324"/>
      <c r="D47" s="823" t="s">
        <v>433</v>
      </c>
      <c r="E47" s="505" t="str">
        <f>Title!$AC$2</f>
        <v>2025/26</v>
      </c>
      <c r="F47" s="505" t="str">
        <f>Title!$AD$2</f>
        <v>2026/27</v>
      </c>
      <c r="G47" s="743" t="s">
        <v>421</v>
      </c>
      <c r="H47" s="743"/>
      <c r="I47" s="5"/>
    </row>
    <row r="48" spans="3:12" x14ac:dyDescent="0.2">
      <c r="C48" s="324"/>
      <c r="D48" s="823"/>
      <c r="E48" s="505" t="s">
        <v>445</v>
      </c>
      <c r="F48" s="505" t="s">
        <v>445</v>
      </c>
      <c r="G48" s="505" t="s">
        <v>445</v>
      </c>
      <c r="H48" s="553" t="s">
        <v>87</v>
      </c>
      <c r="I48" s="5"/>
    </row>
    <row r="49" spans="3:12" x14ac:dyDescent="0.2">
      <c r="C49" s="324"/>
      <c r="D49" s="172" t="s">
        <v>446</v>
      </c>
      <c r="E49" s="173">
        <v>0</v>
      </c>
      <c r="F49" s="547">
        <v>0</v>
      </c>
      <c r="G49" s="242">
        <f>F49-E49</f>
        <v>0</v>
      </c>
      <c r="H49" s="653" t="str">
        <f>IFERROR(G49/E49," ")</f>
        <v xml:space="preserve"> </v>
      </c>
      <c r="I49" s="5"/>
    </row>
    <row r="50" spans="3:12" x14ac:dyDescent="0.2">
      <c r="C50" s="324"/>
      <c r="D50" s="172" t="s">
        <v>447</v>
      </c>
      <c r="E50" s="173">
        <v>0</v>
      </c>
      <c r="F50" s="547">
        <v>0</v>
      </c>
      <c r="G50" s="242">
        <f t="shared" ref="G50:G52" si="6">F50-E50</f>
        <v>0</v>
      </c>
      <c r="H50" s="653" t="str">
        <f t="shared" ref="H50:H52" si="7">IFERROR(G50/E50," ")</f>
        <v xml:space="preserve"> </v>
      </c>
      <c r="I50" s="5"/>
    </row>
    <row r="51" spans="3:12" ht="13.5" thickBot="1" x14ac:dyDescent="0.25">
      <c r="C51" s="325"/>
      <c r="D51" s="172" t="s">
        <v>442</v>
      </c>
      <c r="E51" s="173">
        <v>0</v>
      </c>
      <c r="F51" s="547">
        <v>0</v>
      </c>
      <c r="G51" s="243">
        <f t="shared" si="6"/>
        <v>0</v>
      </c>
      <c r="H51" s="711" t="str">
        <f t="shared" si="7"/>
        <v xml:space="preserve"> </v>
      </c>
      <c r="I51" s="5"/>
    </row>
    <row r="52" spans="3:12" ht="13.5" thickBot="1" x14ac:dyDescent="0.25">
      <c r="C52" s="324"/>
      <c r="D52" s="175" t="s">
        <v>448</v>
      </c>
      <c r="E52" s="244">
        <f>SUM(E49:E51)</f>
        <v>0</v>
      </c>
      <c r="F52" s="552">
        <f t="shared" ref="F52" si="8">SUM(F49:F51)</f>
        <v>0</v>
      </c>
      <c r="G52" s="243">
        <f t="shared" si="6"/>
        <v>0</v>
      </c>
      <c r="H52" s="711" t="str">
        <f t="shared" si="7"/>
        <v xml:space="preserve"> </v>
      </c>
      <c r="I52" s="5"/>
    </row>
    <row r="53" spans="3:12" x14ac:dyDescent="0.2">
      <c r="C53" s="46"/>
      <c r="D53" s="180"/>
      <c r="E53" s="178"/>
      <c r="F53" s="179"/>
      <c r="G53" s="178"/>
      <c r="H53" s="181"/>
      <c r="I53" s="5"/>
    </row>
    <row r="54" spans="3:12" x14ac:dyDescent="0.2">
      <c r="C54" s="46"/>
      <c r="D54" s="193" t="s">
        <v>449</v>
      </c>
      <c r="E54" s="197"/>
      <c r="F54" s="179"/>
      <c r="G54" s="178"/>
      <c r="H54" s="181"/>
      <c r="I54" s="5"/>
    </row>
    <row r="55" spans="3:12" x14ac:dyDescent="0.2">
      <c r="C55" s="46"/>
      <c r="D55" s="197"/>
      <c r="E55" s="187"/>
      <c r="F55" s="179"/>
      <c r="G55" s="178"/>
      <c r="H55" s="181"/>
      <c r="I55" s="5"/>
    </row>
    <row r="56" spans="3:12" ht="27" customHeight="1" x14ac:dyDescent="0.2">
      <c r="C56" s="46"/>
      <c r="D56" s="739" t="s">
        <v>450</v>
      </c>
      <c r="E56" s="739"/>
      <c r="F56" s="739"/>
      <c r="G56" s="739"/>
      <c r="H56" s="739"/>
      <c r="I56" s="5"/>
    </row>
    <row r="57" spans="3:12" x14ac:dyDescent="0.2">
      <c r="C57" s="84"/>
      <c r="D57" s="180"/>
      <c r="E57" s="178"/>
      <c r="F57" s="179"/>
      <c r="G57" s="178"/>
      <c r="H57" s="181"/>
      <c r="I57" s="5"/>
    </row>
    <row r="58" spans="3:12" ht="27" customHeight="1" x14ac:dyDescent="0.2">
      <c r="C58" s="84"/>
      <c r="D58" s="739" t="s">
        <v>451</v>
      </c>
      <c r="E58" s="739"/>
      <c r="F58" s="739"/>
      <c r="G58" s="739"/>
      <c r="H58" s="739"/>
      <c r="I58" s="739"/>
      <c r="J58" s="739"/>
      <c r="K58" s="739"/>
      <c r="L58" s="739"/>
    </row>
    <row r="59" spans="3:12" x14ac:dyDescent="0.2">
      <c r="C59" s="84"/>
      <c r="D59" s="38"/>
      <c r="E59" s="53"/>
      <c r="F59" s="54"/>
      <c r="G59" s="53"/>
      <c r="H59" s="11"/>
      <c r="I59" s="5"/>
    </row>
    <row r="60" spans="3:12" ht="13.15" customHeight="1" x14ac:dyDescent="0.2">
      <c r="C60" s="84"/>
      <c r="D60" s="743" t="s">
        <v>433</v>
      </c>
      <c r="E60" s="505" t="str">
        <f>Title!$AC$2</f>
        <v>2025/26</v>
      </c>
      <c r="F60" s="505" t="str">
        <f>Title!$AD$2</f>
        <v>2026/27</v>
      </c>
      <c r="G60" s="743" t="s">
        <v>421</v>
      </c>
      <c r="H60" s="743"/>
      <c r="I60" s="5"/>
    </row>
    <row r="61" spans="3:12" x14ac:dyDescent="0.2">
      <c r="C61" s="83"/>
      <c r="D61" s="743"/>
      <c r="E61" s="505" t="s">
        <v>182</v>
      </c>
      <c r="F61" s="505" t="s">
        <v>182</v>
      </c>
      <c r="G61" s="505" t="s">
        <v>182</v>
      </c>
      <c r="H61" s="505" t="s">
        <v>87</v>
      </c>
      <c r="I61" s="5"/>
    </row>
    <row r="62" spans="3:12" x14ac:dyDescent="0.2">
      <c r="C62" s="47"/>
      <c r="D62" s="172" t="s">
        <v>440</v>
      </c>
      <c r="E62" s="173">
        <v>0</v>
      </c>
      <c r="F62" s="547">
        <v>0</v>
      </c>
      <c r="G62" s="242">
        <f>F62-E62</f>
        <v>0</v>
      </c>
      <c r="H62" s="653" t="str">
        <f>IFERROR(G62/E62," ")</f>
        <v xml:space="preserve"> </v>
      </c>
      <c r="I62" s="5"/>
    </row>
    <row r="63" spans="3:12" x14ac:dyDescent="0.2">
      <c r="C63" s="47"/>
      <c r="D63" s="172" t="s">
        <v>441</v>
      </c>
      <c r="E63" s="173">
        <v>0</v>
      </c>
      <c r="F63" s="547">
        <v>0</v>
      </c>
      <c r="G63" s="242">
        <f t="shared" ref="G63:G65" si="9">F63-E63</f>
        <v>0</v>
      </c>
      <c r="H63" s="653" t="str">
        <f t="shared" ref="H63:H65" si="10">IFERROR(G63/E63," ")</f>
        <v xml:space="preserve"> </v>
      </c>
      <c r="I63" s="5"/>
    </row>
    <row r="64" spans="3:12" ht="13.5" thickBot="1" x14ac:dyDescent="0.25">
      <c r="C64" s="47"/>
      <c r="D64" s="172" t="s">
        <v>442</v>
      </c>
      <c r="E64" s="173">
        <v>0</v>
      </c>
      <c r="F64" s="547">
        <v>0</v>
      </c>
      <c r="G64" s="243">
        <f t="shared" si="9"/>
        <v>0</v>
      </c>
      <c r="H64" s="711" t="str">
        <f t="shared" si="10"/>
        <v xml:space="preserve"> </v>
      </c>
      <c r="I64" s="5"/>
    </row>
    <row r="65" spans="3:14" ht="13.5" thickBot="1" x14ac:dyDescent="0.25">
      <c r="C65" s="47"/>
      <c r="D65" s="175" t="s">
        <v>452</v>
      </c>
      <c r="E65" s="244">
        <f>SUM(E62:E64)</f>
        <v>0</v>
      </c>
      <c r="F65" s="552">
        <f t="shared" ref="F65" si="11">SUM(F62:F64)</f>
        <v>0</v>
      </c>
      <c r="G65" s="243">
        <f t="shared" si="9"/>
        <v>0</v>
      </c>
      <c r="H65" s="711" t="str">
        <f t="shared" si="10"/>
        <v xml:space="preserve"> </v>
      </c>
      <c r="I65" s="5"/>
    </row>
    <row r="66" spans="3:14" x14ac:dyDescent="0.2">
      <c r="C66" s="47"/>
      <c r="D66" s="38"/>
      <c r="E66" s="53"/>
      <c r="F66" s="54"/>
      <c r="G66" s="53"/>
      <c r="H66" s="11"/>
      <c r="I66" s="5"/>
    </row>
    <row r="67" spans="3:14" ht="25.9" customHeight="1" x14ac:dyDescent="0.2">
      <c r="C67" s="47"/>
      <c r="D67" s="739" t="s">
        <v>453</v>
      </c>
      <c r="E67" s="739"/>
      <c r="F67" s="739"/>
      <c r="G67" s="739"/>
      <c r="H67" s="739"/>
      <c r="I67" s="5"/>
    </row>
    <row r="68" spans="3:14" x14ac:dyDescent="0.2">
      <c r="C68" s="47"/>
      <c r="D68" s="38"/>
      <c r="E68" s="53"/>
      <c r="F68" s="54"/>
      <c r="G68" s="53"/>
      <c r="H68" s="11"/>
      <c r="I68"/>
      <c r="J68"/>
      <c r="K68"/>
    </row>
    <row r="69" spans="3:14" ht="33.75" x14ac:dyDescent="0.2">
      <c r="C69" s="47"/>
      <c r="D69" s="743" t="s">
        <v>454</v>
      </c>
      <c r="E69" s="505" t="s">
        <v>455</v>
      </c>
      <c r="F69" s="505" t="s">
        <v>455</v>
      </c>
      <c r="G69" s="743" t="s">
        <v>421</v>
      </c>
      <c r="H69" s="743"/>
      <c r="I69"/>
      <c r="J69"/>
      <c r="K69"/>
    </row>
    <row r="70" spans="3:14" x14ac:dyDescent="0.2">
      <c r="C70" s="47"/>
      <c r="D70" s="743"/>
      <c r="E70" s="505" t="str">
        <f>Title!$AC$2</f>
        <v>2025/26</v>
      </c>
      <c r="F70" s="505" t="str">
        <f>Title!$AD$2</f>
        <v>2026/27</v>
      </c>
      <c r="G70" s="743"/>
      <c r="H70" s="743"/>
      <c r="I70"/>
      <c r="J70"/>
      <c r="K70"/>
    </row>
    <row r="71" spans="3:14" x14ac:dyDescent="0.2">
      <c r="C71" s="47"/>
      <c r="D71" s="743"/>
      <c r="E71" s="505" t="s">
        <v>97</v>
      </c>
      <c r="F71" s="505" t="s">
        <v>97</v>
      </c>
      <c r="G71" s="505" t="s">
        <v>97</v>
      </c>
      <c r="H71" s="505" t="s">
        <v>87</v>
      </c>
      <c r="I71"/>
      <c r="J71"/>
      <c r="K71"/>
    </row>
    <row r="72" spans="3:14" ht="13.5" thickBot="1" x14ac:dyDescent="0.25">
      <c r="C72" s="47"/>
      <c r="D72" s="182" t="s">
        <v>456</v>
      </c>
      <c r="E72" s="174">
        <v>0</v>
      </c>
      <c r="F72" s="548">
        <v>0</v>
      </c>
      <c r="G72" s="243">
        <f>F72-E72</f>
        <v>0</v>
      </c>
      <c r="H72" s="714" t="str">
        <f>IFERROR(G72/E72," ")</f>
        <v xml:space="preserve"> </v>
      </c>
      <c r="I72"/>
      <c r="J72"/>
      <c r="K72"/>
    </row>
    <row r="73" spans="3:14" x14ac:dyDescent="0.2">
      <c r="C73" s="47"/>
      <c r="D73" s="38"/>
      <c r="E73" s="53"/>
      <c r="F73" s="54"/>
      <c r="G73" s="53"/>
      <c r="H73" s="11"/>
      <c r="I73"/>
      <c r="J73"/>
      <c r="K73"/>
      <c r="M73"/>
      <c r="N73"/>
    </row>
    <row r="74" spans="3:14" ht="25.9" customHeight="1" x14ac:dyDescent="0.2">
      <c r="C74" s="47"/>
      <c r="D74" s="739" t="s">
        <v>457</v>
      </c>
      <c r="E74" s="739"/>
      <c r="F74" s="739"/>
      <c r="G74" s="739"/>
      <c r="H74" s="739"/>
      <c r="I74"/>
      <c r="J74"/>
      <c r="K74"/>
      <c r="M74"/>
      <c r="N74"/>
    </row>
    <row r="75" spans="3:14" x14ac:dyDescent="0.2">
      <c r="C75" s="46"/>
      <c r="D75" s="38"/>
      <c r="E75" s="53"/>
      <c r="F75" s="54"/>
      <c r="G75" s="53"/>
      <c r="H75" s="11"/>
      <c r="I75"/>
      <c r="J75"/>
      <c r="K75"/>
      <c r="M75"/>
      <c r="N75"/>
    </row>
    <row r="76" spans="3:14" ht="13.15" customHeight="1" x14ac:dyDescent="0.2">
      <c r="C76" s="46"/>
      <c r="D76" s="743" t="s">
        <v>454</v>
      </c>
      <c r="E76" s="505" t="str">
        <f>Title!$AC$2</f>
        <v>2025/26</v>
      </c>
      <c r="F76" s="505" t="str">
        <f>Title!$AD$2</f>
        <v>2026/27</v>
      </c>
      <c r="G76" s="827" t="s">
        <v>421</v>
      </c>
      <c r="H76" s="827"/>
      <c r="I76"/>
      <c r="J76"/>
      <c r="K76"/>
      <c r="M76"/>
      <c r="N76"/>
    </row>
    <row r="77" spans="3:14" x14ac:dyDescent="0.2">
      <c r="C77" s="46"/>
      <c r="D77" s="743"/>
      <c r="E77" s="555" t="s">
        <v>97</v>
      </c>
      <c r="F77" s="555" t="s">
        <v>97</v>
      </c>
      <c r="G77" s="555" t="s">
        <v>97</v>
      </c>
      <c r="H77" s="555" t="s">
        <v>87</v>
      </c>
      <c r="I77"/>
      <c r="J77"/>
      <c r="K77"/>
      <c r="M77"/>
      <c r="N77"/>
    </row>
    <row r="78" spans="3:14" ht="13.5" thickBot="1" x14ac:dyDescent="0.25">
      <c r="C78" s="84"/>
      <c r="D78" s="182" t="s">
        <v>456</v>
      </c>
      <c r="E78" s="174">
        <v>0</v>
      </c>
      <c r="F78" s="548">
        <v>0</v>
      </c>
      <c r="G78" s="243">
        <f>F78-E78</f>
        <v>0</v>
      </c>
      <c r="H78" s="714" t="str">
        <f>IFERROR(G78/E78," ")</f>
        <v xml:space="preserve"> </v>
      </c>
      <c r="I78"/>
      <c r="J78"/>
      <c r="K78"/>
      <c r="M78"/>
      <c r="N78"/>
    </row>
    <row r="79" spans="3:14" x14ac:dyDescent="0.2">
      <c r="C79" s="47"/>
      <c r="D79" s="38"/>
      <c r="E79" s="53"/>
      <c r="F79" s="54"/>
      <c r="G79" s="53"/>
      <c r="H79" s="11"/>
      <c r="I79"/>
      <c r="J79"/>
      <c r="K79"/>
      <c r="M79"/>
      <c r="N79"/>
    </row>
    <row r="80" spans="3:14" x14ac:dyDescent="0.2">
      <c r="C80" s="47"/>
      <c r="D80" s="38"/>
      <c r="E80" s="53"/>
      <c r="F80" s="54"/>
      <c r="G80" s="53"/>
      <c r="H80" s="11"/>
      <c r="I80"/>
      <c r="J80"/>
      <c r="K80"/>
    </row>
    <row r="81" spans="3:12" x14ac:dyDescent="0.2">
      <c r="C81" s="47"/>
      <c r="D81" s="38"/>
      <c r="E81" s="53"/>
      <c r="F81" s="54"/>
      <c r="G81" s="53"/>
      <c r="H81" s="11"/>
      <c r="I81" s="5"/>
    </row>
    <row r="82" spans="3:12" ht="26.45" customHeight="1" x14ac:dyDescent="0.2">
      <c r="C82" s="45"/>
      <c r="D82" s="739" t="s">
        <v>601</v>
      </c>
      <c r="E82" s="739"/>
      <c r="F82" s="739"/>
      <c r="G82" s="739"/>
      <c r="H82" s="739"/>
      <c r="I82" s="739"/>
      <c r="J82" s="739"/>
      <c r="K82" s="739"/>
      <c r="L82" s="739"/>
    </row>
    <row r="83" spans="3:12" x14ac:dyDescent="0.2">
      <c r="C83" s="48"/>
      <c r="D83" s="38"/>
      <c r="E83" s="53"/>
      <c r="F83" s="54"/>
      <c r="G83" s="53"/>
      <c r="H83" s="11"/>
      <c r="I83" s="5"/>
    </row>
    <row r="84" spans="3:12" ht="33.75" x14ac:dyDescent="0.2">
      <c r="C84" s="83"/>
      <c r="D84" s="743" t="s">
        <v>454</v>
      </c>
      <c r="E84" s="505" t="s">
        <v>455</v>
      </c>
      <c r="F84" s="505" t="s">
        <v>455</v>
      </c>
      <c r="G84" s="743" t="s">
        <v>421</v>
      </c>
      <c r="H84" s="743"/>
      <c r="I84" s="5"/>
    </row>
    <row r="85" spans="3:12" x14ac:dyDescent="0.2">
      <c r="C85" s="48"/>
      <c r="D85" s="743"/>
      <c r="E85" s="505" t="str">
        <f>Title!$AC$2</f>
        <v>2025/26</v>
      </c>
      <c r="F85" s="505" t="str">
        <f>Title!$AD$2</f>
        <v>2026/27</v>
      </c>
      <c r="G85" s="743"/>
      <c r="H85" s="743"/>
      <c r="I85" s="5"/>
    </row>
    <row r="86" spans="3:12" x14ac:dyDescent="0.2">
      <c r="C86" s="48"/>
      <c r="D86" s="743"/>
      <c r="E86" s="556" t="s">
        <v>97</v>
      </c>
      <c r="F86" s="556" t="s">
        <v>97</v>
      </c>
      <c r="G86" s="556" t="s">
        <v>97</v>
      </c>
      <c r="H86" s="505" t="s">
        <v>87</v>
      </c>
      <c r="I86" s="5"/>
    </row>
    <row r="87" spans="3:12" x14ac:dyDescent="0.2">
      <c r="C87" s="48"/>
      <c r="D87" s="183" t="s">
        <v>459</v>
      </c>
      <c r="E87" s="173">
        <v>0</v>
      </c>
      <c r="F87" s="547">
        <v>0</v>
      </c>
      <c r="G87" s="242">
        <f>F87-E87</f>
        <v>0</v>
      </c>
      <c r="H87" s="653" t="str">
        <f>IFERROR(G87/E87," ")</f>
        <v xml:space="preserve"> </v>
      </c>
      <c r="I87" s="5"/>
    </row>
    <row r="88" spans="3:12" ht="13.5" thickBot="1" x14ac:dyDescent="0.25">
      <c r="C88" s="48"/>
      <c r="D88" s="183" t="s">
        <v>459</v>
      </c>
      <c r="E88" s="174">
        <v>0</v>
      </c>
      <c r="F88" s="548">
        <v>0</v>
      </c>
      <c r="G88" s="243">
        <f t="shared" ref="G88:G89" si="12">F88-E88</f>
        <v>0</v>
      </c>
      <c r="H88" s="711" t="str">
        <f t="shared" ref="H88:H89" si="13">IFERROR(G88/E88," ")</f>
        <v xml:space="preserve"> </v>
      </c>
      <c r="I88" s="5"/>
    </row>
    <row r="89" spans="3:12" ht="13.5" thickBot="1" x14ac:dyDescent="0.25">
      <c r="C89" s="48"/>
      <c r="D89" s="175" t="s">
        <v>460</v>
      </c>
      <c r="E89" s="243">
        <f>SUM(E87:E88)</f>
        <v>0</v>
      </c>
      <c r="F89" s="549">
        <f t="shared" ref="F89" si="14">SUM(F87:F88)</f>
        <v>0</v>
      </c>
      <c r="G89" s="244">
        <f t="shared" si="12"/>
        <v>0</v>
      </c>
      <c r="H89" s="713" t="str">
        <f t="shared" si="13"/>
        <v xml:space="preserve"> </v>
      </c>
      <c r="I89" s="5"/>
    </row>
    <row r="90" spans="3:12" x14ac:dyDescent="0.2">
      <c r="C90" s="48"/>
      <c r="D90" s="38"/>
      <c r="E90" s="53"/>
      <c r="F90" s="54"/>
      <c r="G90" s="53"/>
      <c r="H90" s="11"/>
      <c r="I90" s="5"/>
    </row>
    <row r="91" spans="3:12" ht="39.6" customHeight="1" x14ac:dyDescent="0.2">
      <c r="C91" s="48"/>
      <c r="D91" s="739" t="s">
        <v>461</v>
      </c>
      <c r="E91" s="739"/>
      <c r="F91" s="739"/>
      <c r="G91" s="739"/>
      <c r="H91" s="739"/>
      <c r="I91" s="739"/>
      <c r="J91" s="739"/>
      <c r="K91" s="739"/>
      <c r="L91" s="739"/>
    </row>
    <row r="92" spans="3:12" x14ac:dyDescent="0.2">
      <c r="C92" s="48"/>
      <c r="D92" s="38"/>
      <c r="E92" s="53"/>
      <c r="F92" s="54"/>
      <c r="G92" s="53"/>
      <c r="H92" s="11"/>
      <c r="I92" s="5"/>
    </row>
    <row r="93" spans="3:12" ht="13.15" customHeight="1" x14ac:dyDescent="0.2">
      <c r="C93" s="48"/>
      <c r="D93" s="743" t="s">
        <v>454</v>
      </c>
      <c r="E93" s="505" t="str">
        <f>Title!$AC$2</f>
        <v>2025/26</v>
      </c>
      <c r="F93" s="505" t="str">
        <f>Title!$AD$2</f>
        <v>2026/27</v>
      </c>
      <c r="G93" s="743" t="s">
        <v>421</v>
      </c>
      <c r="H93" s="743"/>
      <c r="I93" s="5"/>
    </row>
    <row r="94" spans="3:12" x14ac:dyDescent="0.2">
      <c r="C94" s="48"/>
      <c r="D94" s="743"/>
      <c r="E94" s="505" t="s">
        <v>97</v>
      </c>
      <c r="F94" s="505" t="s">
        <v>97</v>
      </c>
      <c r="G94" s="505" t="s">
        <v>97</v>
      </c>
      <c r="H94" s="505" t="s">
        <v>87</v>
      </c>
      <c r="I94" s="5"/>
    </row>
    <row r="95" spans="3:12" x14ac:dyDescent="0.2">
      <c r="C95" s="48"/>
      <c r="D95" s="183" t="s">
        <v>459</v>
      </c>
      <c r="E95" s="173">
        <v>0</v>
      </c>
      <c r="F95" s="547">
        <v>0</v>
      </c>
      <c r="G95" s="242">
        <f>F95-E95</f>
        <v>0</v>
      </c>
      <c r="H95" s="653" t="str">
        <f>IFERROR(G95/E95," ")</f>
        <v xml:space="preserve"> </v>
      </c>
      <c r="I95" s="5"/>
    </row>
    <row r="96" spans="3:12" ht="13.5" thickBot="1" x14ac:dyDescent="0.25">
      <c r="C96" s="48"/>
      <c r="D96" s="183" t="s">
        <v>459</v>
      </c>
      <c r="E96" s="174">
        <v>0</v>
      </c>
      <c r="F96" s="548">
        <v>0</v>
      </c>
      <c r="G96" s="243">
        <f t="shared" ref="G96:G97" si="15">F96-E96</f>
        <v>0</v>
      </c>
      <c r="H96" s="711" t="str">
        <f t="shared" ref="H96:H97" si="16">IFERROR(G96/E96," ")</f>
        <v xml:space="preserve"> </v>
      </c>
    </row>
    <row r="97" spans="1:12" ht="13.5" thickBot="1" x14ac:dyDescent="0.25">
      <c r="A97" s="814"/>
      <c r="C97" s="48"/>
      <c r="D97" s="175" t="s">
        <v>460</v>
      </c>
      <c r="E97" s="243">
        <f>SUM(E95:E96)</f>
        <v>0</v>
      </c>
      <c r="F97" s="549">
        <f t="shared" ref="F97" si="17">SUM(F95:F96)</f>
        <v>0</v>
      </c>
      <c r="G97" s="244">
        <f t="shared" si="15"/>
        <v>0</v>
      </c>
      <c r="H97" s="713" t="str">
        <f t="shared" si="16"/>
        <v xml:space="preserve"> </v>
      </c>
    </row>
    <row r="98" spans="1:12" x14ac:dyDescent="0.2">
      <c r="A98" s="814"/>
      <c r="C98" s="48"/>
      <c r="D98" s="2"/>
      <c r="E98" s="2"/>
      <c r="F98" s="2"/>
      <c r="G98" s="2"/>
    </row>
    <row r="99" spans="1:12" ht="27" customHeight="1" x14ac:dyDescent="0.2">
      <c r="A99" s="814"/>
      <c r="D99" s="739" t="s">
        <v>462</v>
      </c>
      <c r="E99" s="739"/>
      <c r="F99" s="739"/>
      <c r="G99" s="739"/>
      <c r="H99" s="739"/>
    </row>
    <row r="100" spans="1:12" x14ac:dyDescent="0.2">
      <c r="A100" s="814"/>
      <c r="D100" s="2"/>
      <c r="E100" s="2"/>
      <c r="F100" s="2"/>
      <c r="G100" s="2"/>
    </row>
    <row r="101" spans="1:12" ht="13.15" customHeight="1" x14ac:dyDescent="0.2">
      <c r="A101" s="814"/>
      <c r="D101" s="743"/>
      <c r="E101" s="505" t="str">
        <f>Title!$AC$2</f>
        <v>2025/26</v>
      </c>
      <c r="F101" s="505" t="str">
        <f>Title!$AD$2</f>
        <v>2026/27</v>
      </c>
      <c r="G101" s="743" t="s">
        <v>421</v>
      </c>
      <c r="H101" s="743"/>
    </row>
    <row r="102" spans="1:12" x14ac:dyDescent="0.2">
      <c r="D102" s="743"/>
      <c r="E102" s="505" t="s">
        <v>182</v>
      </c>
      <c r="F102" s="505" t="s">
        <v>182</v>
      </c>
      <c r="G102" s="505" t="s">
        <v>182</v>
      </c>
      <c r="H102" s="505" t="s">
        <v>87</v>
      </c>
    </row>
    <row r="103" spans="1:12" x14ac:dyDescent="0.2">
      <c r="D103" s="183" t="s">
        <v>463</v>
      </c>
      <c r="E103" s="178">
        <v>0</v>
      </c>
      <c r="F103" s="554">
        <v>0</v>
      </c>
      <c r="G103" s="245">
        <f>F103-E103</f>
        <v>0</v>
      </c>
      <c r="H103" s="653" t="str">
        <f>IFERROR(G103/E103," ")</f>
        <v xml:space="preserve"> </v>
      </c>
    </row>
    <row r="104" spans="1:12" x14ac:dyDescent="0.2">
      <c r="A104" s="814"/>
      <c r="D104" s="183" t="s">
        <v>463</v>
      </c>
      <c r="E104" s="178">
        <v>0</v>
      </c>
      <c r="F104" s="554">
        <v>0</v>
      </c>
      <c r="G104" s="245">
        <f t="shared" ref="G104:G107" si="18">F104-E104</f>
        <v>0</v>
      </c>
      <c r="H104" s="653" t="str">
        <f t="shared" ref="H104:H108" si="19">IFERROR(G104/E104," ")</f>
        <v xml:space="preserve"> </v>
      </c>
    </row>
    <row r="105" spans="1:12" x14ac:dyDescent="0.2">
      <c r="A105" s="815"/>
      <c r="D105" s="183" t="s">
        <v>463</v>
      </c>
      <c r="E105" s="178">
        <v>0</v>
      </c>
      <c r="F105" s="554">
        <v>0</v>
      </c>
      <c r="G105" s="245">
        <f t="shared" si="18"/>
        <v>0</v>
      </c>
      <c r="H105" s="653" t="str">
        <f t="shared" si="19"/>
        <v xml:space="preserve"> </v>
      </c>
    </row>
    <row r="106" spans="1:12" x14ac:dyDescent="0.2">
      <c r="A106" s="814"/>
      <c r="D106" s="183" t="s">
        <v>463</v>
      </c>
      <c r="E106" s="178">
        <v>0</v>
      </c>
      <c r="F106" s="554">
        <v>0</v>
      </c>
      <c r="G106" s="245">
        <f t="shared" si="18"/>
        <v>0</v>
      </c>
      <c r="H106" s="653" t="str">
        <f t="shared" si="19"/>
        <v xml:space="preserve"> </v>
      </c>
      <c r="J106" s="9"/>
      <c r="K106" s="64"/>
    </row>
    <row r="107" spans="1:12" x14ac:dyDescent="0.2">
      <c r="A107" s="814"/>
      <c r="D107" s="183" t="s">
        <v>463</v>
      </c>
      <c r="E107" s="178">
        <v>0</v>
      </c>
      <c r="F107" s="554">
        <v>0</v>
      </c>
      <c r="G107" s="245">
        <f t="shared" si="18"/>
        <v>0</v>
      </c>
      <c r="H107" s="653" t="str">
        <f t="shared" si="19"/>
        <v xml:space="preserve"> </v>
      </c>
      <c r="J107" s="9"/>
    </row>
    <row r="108" spans="1:12" ht="13.5" thickBot="1" x14ac:dyDescent="0.25">
      <c r="A108" s="814"/>
      <c r="D108" s="175" t="s">
        <v>464</v>
      </c>
      <c r="E108" s="246">
        <f>SUM(E103:E107)</f>
        <v>0</v>
      </c>
      <c r="F108" s="548">
        <f t="shared" ref="F108" si="20">SUM(F103:F107)</f>
        <v>0</v>
      </c>
      <c r="G108" s="243">
        <f>F108-E108</f>
        <v>0</v>
      </c>
      <c r="H108" s="711" t="str">
        <f t="shared" si="19"/>
        <v xml:space="preserve"> </v>
      </c>
      <c r="J108" s="9"/>
    </row>
    <row r="109" spans="1:12" x14ac:dyDescent="0.2">
      <c r="A109" s="814"/>
      <c r="D109" s="65"/>
      <c r="E109" s="62"/>
      <c r="F109" s="15"/>
      <c r="G109" s="63"/>
    </row>
    <row r="110" spans="1:12" x14ac:dyDescent="0.2">
      <c r="D110" s="187" t="s">
        <v>465</v>
      </c>
      <c r="E110" s="193"/>
      <c r="F110" s="193"/>
      <c r="G110" s="193"/>
    </row>
    <row r="111" spans="1:12" x14ac:dyDescent="0.2">
      <c r="D111" s="820"/>
      <c r="E111" s="820"/>
      <c r="F111" s="820"/>
      <c r="G111" s="820"/>
    </row>
    <row r="112" spans="1:12" ht="24" customHeight="1" x14ac:dyDescent="0.2">
      <c r="A112" s="814"/>
      <c r="D112" s="817" t="s">
        <v>602</v>
      </c>
      <c r="E112" s="817"/>
      <c r="F112" s="817"/>
      <c r="G112" s="817"/>
      <c r="H112" s="817"/>
      <c r="I112" s="817"/>
      <c r="J112" s="817"/>
      <c r="K112" s="817"/>
      <c r="L112" s="817"/>
    </row>
    <row r="113" spans="1:12" x14ac:dyDescent="0.2">
      <c r="A113" s="814"/>
      <c r="D113" s="194"/>
      <c r="E113" s="195"/>
      <c r="F113" s="195"/>
      <c r="G113" s="196"/>
    </row>
    <row r="114" spans="1:12" x14ac:dyDescent="0.2">
      <c r="A114" s="814"/>
      <c r="D114" s="557"/>
      <c r="E114" s="557"/>
      <c r="F114" s="505" t="str">
        <f>Title!$AC$2</f>
        <v>2025/26</v>
      </c>
      <c r="G114" s="505" t="str">
        <f>Title!AD$2</f>
        <v>2026/27</v>
      </c>
      <c r="H114" s="505" t="str">
        <f>Title!AE$2</f>
        <v>2027/28</v>
      </c>
      <c r="I114" s="505" t="str">
        <f>Title!AF$2</f>
        <v>2028/29</v>
      </c>
      <c r="J114" s="505" t="str">
        <f>Title!AG$2</f>
        <v>2029/30</v>
      </c>
      <c r="K114" s="505" t="s">
        <v>84</v>
      </c>
    </row>
    <row r="115" spans="1:12" x14ac:dyDescent="0.2">
      <c r="A115" s="814"/>
      <c r="D115" s="816" t="s">
        <v>467</v>
      </c>
      <c r="E115" s="816"/>
      <c r="F115" s="184">
        <v>0</v>
      </c>
      <c r="G115" s="558">
        <v>0</v>
      </c>
      <c r="H115" s="184">
        <v>0</v>
      </c>
      <c r="I115" s="184">
        <v>0</v>
      </c>
      <c r="J115" s="184">
        <v>0</v>
      </c>
      <c r="K115" s="184"/>
    </row>
    <row r="116" spans="1:12" x14ac:dyDescent="0.2">
      <c r="A116" s="814"/>
      <c r="D116" s="816" t="s">
        <v>468</v>
      </c>
      <c r="E116" s="816"/>
      <c r="F116" s="185">
        <v>0</v>
      </c>
      <c r="G116" s="559">
        <v>0</v>
      </c>
      <c r="H116" s="185">
        <v>0</v>
      </c>
      <c r="I116" s="185">
        <v>0</v>
      </c>
      <c r="J116" s="185">
        <v>0</v>
      </c>
      <c r="K116" s="185"/>
    </row>
    <row r="117" spans="1:12" x14ac:dyDescent="0.2">
      <c r="A117" s="814"/>
      <c r="D117" s="816" t="s">
        <v>469</v>
      </c>
      <c r="E117" s="816"/>
      <c r="F117" s="716" t="str">
        <f>IFERROR(F115/F116," ")</f>
        <v xml:space="preserve"> </v>
      </c>
      <c r="G117" s="723" t="str">
        <f t="shared" ref="G117:J117" si="21">IFERROR(G115/G116," ")</f>
        <v xml:space="preserve"> </v>
      </c>
      <c r="H117" s="716" t="str">
        <f t="shared" si="21"/>
        <v xml:space="preserve"> </v>
      </c>
      <c r="I117" s="716" t="str">
        <f t="shared" si="21"/>
        <v xml:space="preserve"> </v>
      </c>
      <c r="J117" s="716" t="str">
        <f t="shared" si="21"/>
        <v xml:space="preserve"> </v>
      </c>
      <c r="K117" s="173"/>
    </row>
    <row r="118" spans="1:12" x14ac:dyDescent="0.2">
      <c r="D118" s="816" t="s">
        <v>470</v>
      </c>
      <c r="E118" s="816"/>
      <c r="F118" s="653">
        <v>0.03</v>
      </c>
      <c r="G118" s="653">
        <v>2.75E-2</v>
      </c>
      <c r="H118" s="173">
        <v>0</v>
      </c>
      <c r="I118" s="173">
        <v>0</v>
      </c>
      <c r="J118" s="173">
        <v>0</v>
      </c>
      <c r="K118" s="173"/>
    </row>
    <row r="119" spans="1:12" x14ac:dyDescent="0.2">
      <c r="D119" s="816" t="s">
        <v>471</v>
      </c>
      <c r="E119" s="816"/>
      <c r="F119" s="184">
        <v>0</v>
      </c>
      <c r="G119" s="558">
        <v>0</v>
      </c>
      <c r="H119" s="184">
        <v>0</v>
      </c>
      <c r="I119" s="184">
        <v>0</v>
      </c>
      <c r="J119" s="184">
        <v>0</v>
      </c>
      <c r="K119" s="173"/>
    </row>
    <row r="120" spans="1:12" x14ac:dyDescent="0.2">
      <c r="D120" s="816" t="s">
        <v>472</v>
      </c>
      <c r="E120" s="816"/>
      <c r="F120" s="184">
        <v>0</v>
      </c>
      <c r="G120" s="558">
        <v>0</v>
      </c>
      <c r="H120" s="184">
        <v>0</v>
      </c>
      <c r="I120" s="184">
        <v>0</v>
      </c>
      <c r="J120" s="184">
        <v>0</v>
      </c>
      <c r="K120" s="173"/>
    </row>
    <row r="121" spans="1:12" x14ac:dyDescent="0.2">
      <c r="D121" s="816" t="s">
        <v>473</v>
      </c>
      <c r="E121" s="816"/>
      <c r="F121" s="184">
        <v>0</v>
      </c>
      <c r="G121" s="558">
        <v>0</v>
      </c>
      <c r="H121" s="184">
        <v>0</v>
      </c>
      <c r="I121" s="184">
        <v>0</v>
      </c>
      <c r="J121" s="184">
        <v>0</v>
      </c>
      <c r="K121" s="173"/>
    </row>
    <row r="122" spans="1:12" x14ac:dyDescent="0.2">
      <c r="D122" s="331" t="s">
        <v>474</v>
      </c>
      <c r="E122" s="331"/>
      <c r="F122" s="184">
        <v>0</v>
      </c>
      <c r="G122" s="558">
        <v>0</v>
      </c>
      <c r="H122" s="184">
        <v>0</v>
      </c>
      <c r="I122" s="184">
        <v>0</v>
      </c>
      <c r="J122" s="184">
        <v>0</v>
      </c>
      <c r="K122" s="173"/>
    </row>
    <row r="123" spans="1:12" ht="13.5" thickBot="1" x14ac:dyDescent="0.25">
      <c r="D123" s="824" t="s">
        <v>475</v>
      </c>
      <c r="E123" s="824"/>
      <c r="F123" s="186">
        <f>F121+F122</f>
        <v>0</v>
      </c>
      <c r="G123" s="560">
        <f>G121+G122</f>
        <v>0</v>
      </c>
      <c r="H123" s="186">
        <f>H121+H122</f>
        <v>0</v>
      </c>
      <c r="I123" s="186">
        <f>I121+I122</f>
        <v>0</v>
      </c>
      <c r="J123" s="186">
        <f>J121+J122</f>
        <v>0</v>
      </c>
      <c r="K123" s="186"/>
    </row>
    <row r="124" spans="1:12" x14ac:dyDescent="0.2">
      <c r="D124" s="2"/>
      <c r="E124" s="2"/>
      <c r="F124" s="2"/>
      <c r="G124" s="2"/>
    </row>
    <row r="125" spans="1:12" ht="27.6" customHeight="1" x14ac:dyDescent="0.2">
      <c r="D125" s="739" t="s">
        <v>476</v>
      </c>
      <c r="E125" s="739"/>
      <c r="F125" s="739"/>
      <c r="G125" s="739"/>
      <c r="H125" s="739"/>
    </row>
    <row r="126" spans="1:12" ht="41.45" customHeight="1" x14ac:dyDescent="0.2">
      <c r="A126" s="50"/>
      <c r="D126" s="739" t="s">
        <v>477</v>
      </c>
      <c r="E126" s="739"/>
      <c r="F126" s="739"/>
      <c r="G126" s="739"/>
      <c r="H126" s="739"/>
      <c r="I126" s="739"/>
      <c r="J126" s="739"/>
      <c r="K126" s="739"/>
      <c r="L126" s="739"/>
    </row>
    <row r="127" spans="1:12" x14ac:dyDescent="0.2">
      <c r="A127" s="50"/>
      <c r="D127" s="821" t="s">
        <v>797</v>
      </c>
      <c r="E127" s="821"/>
      <c r="F127" s="821"/>
      <c r="G127" s="821"/>
      <c r="H127" s="821"/>
      <c r="I127"/>
    </row>
    <row r="128" spans="1:12" x14ac:dyDescent="0.2">
      <c r="D128" s="333" t="s">
        <v>478</v>
      </c>
      <c r="E128" s="187"/>
      <c r="F128" s="187"/>
      <c r="G128" s="187"/>
      <c r="H128" s="187"/>
      <c r="I128"/>
    </row>
    <row r="129" spans="1:13" x14ac:dyDescent="0.2">
      <c r="D129" s="333" t="s">
        <v>479</v>
      </c>
      <c r="E129" s="106"/>
      <c r="F129" s="106"/>
      <c r="G129" s="106"/>
      <c r="H129" s="187"/>
      <c r="I129"/>
    </row>
    <row r="130" spans="1:13" x14ac:dyDescent="0.2">
      <c r="A130" s="50"/>
      <c r="D130" s="333" t="s">
        <v>480</v>
      </c>
      <c r="E130" s="188"/>
      <c r="F130" s="188"/>
      <c r="G130" s="189"/>
      <c r="H130" s="187"/>
      <c r="I130"/>
    </row>
    <row r="131" spans="1:13" x14ac:dyDescent="0.2">
      <c r="A131" s="50"/>
      <c r="D131" s="172"/>
      <c r="E131" s="190"/>
      <c r="F131" s="191"/>
      <c r="G131" s="192"/>
      <c r="H131" s="187"/>
      <c r="I131"/>
      <c r="J131"/>
    </row>
    <row r="132" spans="1:13" x14ac:dyDescent="0.2">
      <c r="D132" s="739" t="s">
        <v>481</v>
      </c>
      <c r="E132" s="739"/>
      <c r="F132" s="739"/>
      <c r="G132" s="739"/>
      <c r="H132" s="739"/>
      <c r="I132"/>
    </row>
    <row r="133" spans="1:13" x14ac:dyDescent="0.2">
      <c r="D133" s="208"/>
      <c r="E133" s="208"/>
      <c r="F133" s="208"/>
      <c r="G133" s="208"/>
      <c r="H133" s="187"/>
      <c r="I133"/>
    </row>
    <row r="134" spans="1:13" x14ac:dyDescent="0.2">
      <c r="A134" s="50"/>
      <c r="D134" s="737" t="s">
        <v>482</v>
      </c>
      <c r="E134" s="737"/>
      <c r="F134" s="737"/>
      <c r="G134" s="737"/>
      <c r="H134" s="737"/>
    </row>
    <row r="135" spans="1:13" x14ac:dyDescent="0.2">
      <c r="A135" s="50"/>
      <c r="D135" s="66"/>
      <c r="E135" s="61"/>
      <c r="F135" s="61"/>
      <c r="G135" s="61"/>
    </row>
    <row r="136" spans="1:13" x14ac:dyDescent="0.2">
      <c r="A136" s="347" t="s">
        <v>483</v>
      </c>
      <c r="D136" s="235" t="s">
        <v>484</v>
      </c>
      <c r="E136" s="61"/>
      <c r="F136" s="61"/>
      <c r="G136" s="61"/>
    </row>
    <row r="137" spans="1:13" x14ac:dyDescent="0.2">
      <c r="A137" s="50"/>
      <c r="D137" s="13"/>
      <c r="E137" s="58"/>
      <c r="F137" s="59"/>
      <c r="G137" s="60"/>
    </row>
    <row r="138" spans="1:13" ht="22.5" x14ac:dyDescent="0.2">
      <c r="A138" s="50"/>
      <c r="D138" s="743"/>
      <c r="E138" s="505" t="s">
        <v>600</v>
      </c>
      <c r="F138" s="505" t="s">
        <v>422</v>
      </c>
      <c r="G138" s="505" t="s">
        <v>148</v>
      </c>
      <c r="H138" s="743" t="s">
        <v>421</v>
      </c>
      <c r="I138" s="743"/>
      <c r="J138" s="743" t="s">
        <v>83</v>
      </c>
      <c r="K138" s="743"/>
      <c r="L138" s="743"/>
      <c r="M138" s="743" t="s">
        <v>84</v>
      </c>
    </row>
    <row r="139" spans="1:13" x14ac:dyDescent="0.2">
      <c r="A139" s="50"/>
      <c r="D139" s="743"/>
      <c r="E139" s="505" t="str">
        <f>Title!$AB$2</f>
        <v>2024/25</v>
      </c>
      <c r="F139" s="505" t="str">
        <f>Title!$AC$2</f>
        <v>2025/26</v>
      </c>
      <c r="G139" s="505" t="str">
        <f>Title!AD$2</f>
        <v>2026/27</v>
      </c>
      <c r="H139" s="743"/>
      <c r="I139" s="743"/>
      <c r="J139" s="505" t="str">
        <f>Title!AE$2</f>
        <v>2027/28</v>
      </c>
      <c r="K139" s="505" t="str">
        <f>Title!AF$2</f>
        <v>2028/29</v>
      </c>
      <c r="L139" s="505" t="str">
        <f>Title!AG$2</f>
        <v>2029/30</v>
      </c>
      <c r="M139" s="743" t="s">
        <v>85</v>
      </c>
    </row>
    <row r="140" spans="1:13" s="6" customFormat="1" ht="18.600000000000001" customHeight="1" x14ac:dyDescent="0.2">
      <c r="C140" s="41"/>
      <c r="D140" s="743"/>
      <c r="E140" s="505" t="s">
        <v>182</v>
      </c>
      <c r="F140" s="505" t="s">
        <v>182</v>
      </c>
      <c r="G140" s="505" t="s">
        <v>182</v>
      </c>
      <c r="H140" s="505" t="s">
        <v>182</v>
      </c>
      <c r="I140" s="505" t="s">
        <v>87</v>
      </c>
      <c r="J140" s="505" t="s">
        <v>182</v>
      </c>
      <c r="K140" s="505" t="s">
        <v>182</v>
      </c>
      <c r="L140" s="505" t="s">
        <v>182</v>
      </c>
      <c r="M140" s="568" t="s">
        <v>85</v>
      </c>
    </row>
    <row r="141" spans="1:13" x14ac:dyDescent="0.2">
      <c r="A141" s="70"/>
      <c r="D141" s="172" t="s">
        <v>485</v>
      </c>
      <c r="E141" s="173">
        <v>0</v>
      </c>
      <c r="F141" s="173">
        <v>0</v>
      </c>
      <c r="G141" s="547">
        <v>0</v>
      </c>
      <c r="H141" s="242">
        <f>G141-F141</f>
        <v>0</v>
      </c>
      <c r="I141" s="653" t="str">
        <f>IFERROR(H141/F141," ")</f>
        <v xml:space="preserve"> </v>
      </c>
      <c r="J141" s="173">
        <v>0</v>
      </c>
      <c r="K141" s="173">
        <v>0</v>
      </c>
      <c r="L141" s="173">
        <v>0</v>
      </c>
      <c r="M141" s="173"/>
    </row>
    <row r="142" spans="1:13" x14ac:dyDescent="0.2">
      <c r="A142" s="70"/>
      <c r="D142" s="172" t="s">
        <v>486</v>
      </c>
      <c r="E142" s="173">
        <v>0</v>
      </c>
      <c r="F142" s="173">
        <v>0</v>
      </c>
      <c r="G142" s="547">
        <v>0</v>
      </c>
      <c r="H142" s="242">
        <f t="shared" ref="H142:H144" si="22">G142-F142</f>
        <v>0</v>
      </c>
      <c r="I142" s="653" t="str">
        <f t="shared" ref="I142:I145" si="23">IFERROR(H142/F142," ")</f>
        <v xml:space="preserve"> </v>
      </c>
      <c r="J142" s="173">
        <v>0</v>
      </c>
      <c r="K142" s="173">
        <v>0</v>
      </c>
      <c r="L142" s="173">
        <v>0</v>
      </c>
      <c r="M142" s="173"/>
    </row>
    <row r="143" spans="1:13" x14ac:dyDescent="0.2">
      <c r="A143" s="70"/>
      <c r="D143" s="172" t="s">
        <v>487</v>
      </c>
      <c r="E143" s="173">
        <v>0</v>
      </c>
      <c r="F143" s="173">
        <v>0</v>
      </c>
      <c r="G143" s="547">
        <v>0</v>
      </c>
      <c r="H143" s="242">
        <f t="shared" si="22"/>
        <v>0</v>
      </c>
      <c r="I143" s="653" t="str">
        <f t="shared" si="23"/>
        <v xml:space="preserve"> </v>
      </c>
      <c r="J143" s="173">
        <v>0</v>
      </c>
      <c r="K143" s="173">
        <v>0</v>
      </c>
      <c r="L143" s="173">
        <v>0</v>
      </c>
      <c r="M143" s="173"/>
    </row>
    <row r="144" spans="1:13" ht="13.5" thickBot="1" x14ac:dyDescent="0.25">
      <c r="A144" s="70"/>
      <c r="D144" s="198" t="s">
        <v>488</v>
      </c>
      <c r="E144" s="174">
        <v>0</v>
      </c>
      <c r="F144" s="174">
        <v>0</v>
      </c>
      <c r="G144" s="548">
        <v>0</v>
      </c>
      <c r="H144" s="243">
        <f t="shared" si="22"/>
        <v>0</v>
      </c>
      <c r="I144" s="711" t="str">
        <f t="shared" si="23"/>
        <v xml:space="preserve"> </v>
      </c>
      <c r="J144" s="174">
        <v>0</v>
      </c>
      <c r="K144" s="174">
        <v>0</v>
      </c>
      <c r="L144" s="174">
        <v>0</v>
      </c>
      <c r="M144" s="174"/>
    </row>
    <row r="145" spans="1:13" ht="13.5" thickBot="1" x14ac:dyDescent="0.25">
      <c r="A145" s="70"/>
      <c r="D145" s="175" t="s">
        <v>489</v>
      </c>
      <c r="E145" s="243">
        <f>SUM(E141:E144)</f>
        <v>0</v>
      </c>
      <c r="F145" s="243">
        <f>SUM(F141:F144)</f>
        <v>0</v>
      </c>
      <c r="G145" s="549">
        <f t="shared" ref="G145" si="24">SUM(G141:G144)</f>
        <v>0</v>
      </c>
      <c r="H145" s="243">
        <f>G145-F145</f>
        <v>0</v>
      </c>
      <c r="I145" s="711" t="str">
        <f t="shared" si="23"/>
        <v xml:space="preserve"> </v>
      </c>
      <c r="J145" s="243">
        <f t="shared" ref="J145:L145" si="25">SUM(J141:J144)</f>
        <v>0</v>
      </c>
      <c r="K145" s="243">
        <f t="shared" si="25"/>
        <v>0</v>
      </c>
      <c r="L145" s="243">
        <f t="shared" si="25"/>
        <v>0</v>
      </c>
      <c r="M145" s="243"/>
    </row>
    <row r="146" spans="1:13" x14ac:dyDescent="0.2">
      <c r="D146" s="199"/>
      <c r="E146" s="199"/>
      <c r="F146" s="200"/>
      <c r="G146" s="201"/>
      <c r="H146" s="202"/>
      <c r="I146" s="193"/>
      <c r="L146" s="2"/>
      <c r="M146"/>
    </row>
    <row r="147" spans="1:13" x14ac:dyDescent="0.2">
      <c r="D147" s="120" t="s">
        <v>490</v>
      </c>
      <c r="E147" s="120"/>
      <c r="F147" s="203"/>
      <c r="G147" s="203"/>
      <c r="H147" s="203"/>
      <c r="I147" s="187"/>
      <c r="L147" s="2"/>
      <c r="M147"/>
    </row>
    <row r="148" spans="1:13" x14ac:dyDescent="0.2">
      <c r="A148" s="70"/>
      <c r="D148" s="194"/>
      <c r="E148" s="194"/>
      <c r="F148" s="195"/>
      <c r="G148" s="195"/>
      <c r="H148" s="195"/>
      <c r="I148" s="193"/>
      <c r="L148" s="2"/>
      <c r="M148"/>
    </row>
    <row r="149" spans="1:13" x14ac:dyDescent="0.2">
      <c r="A149" s="347" t="s">
        <v>483</v>
      </c>
      <c r="D149" s="235" t="s">
        <v>491</v>
      </c>
      <c r="E149" s="235"/>
      <c r="F149" s="67"/>
      <c r="G149" s="67"/>
      <c r="H149" s="67"/>
      <c r="L149" s="2"/>
      <c r="M149"/>
    </row>
    <row r="150" spans="1:13" x14ac:dyDescent="0.2">
      <c r="A150" s="70"/>
      <c r="D150" s="204"/>
      <c r="E150" s="204"/>
      <c r="F150" s="200"/>
      <c r="G150" s="201"/>
      <c r="H150" s="205"/>
      <c r="I150" s="193"/>
      <c r="L150" s="2"/>
      <c r="M150"/>
    </row>
    <row r="151" spans="1:13" ht="22.5" x14ac:dyDescent="0.2">
      <c r="A151" s="70"/>
      <c r="D151" s="743"/>
      <c r="E151" s="505" t="str">
        <f>$E$138</f>
        <v xml:space="preserve">Actual </v>
      </c>
      <c r="F151" s="505" t="s">
        <v>422</v>
      </c>
      <c r="G151" s="505" t="s">
        <v>148</v>
      </c>
      <c r="H151" s="743" t="s">
        <v>421</v>
      </c>
      <c r="I151" s="743"/>
      <c r="J151" s="743" t="s">
        <v>83</v>
      </c>
      <c r="K151" s="743"/>
      <c r="L151" s="743"/>
      <c r="M151" s="743" t="s">
        <v>84</v>
      </c>
    </row>
    <row r="152" spans="1:13" x14ac:dyDescent="0.2">
      <c r="A152" s="70"/>
      <c r="D152" s="743"/>
      <c r="E152" s="505" t="str">
        <f>E139</f>
        <v>2024/25</v>
      </c>
      <c r="F152" s="505" t="str">
        <f t="shared" ref="F152:G152" si="26">F139</f>
        <v>2025/26</v>
      </c>
      <c r="G152" s="505" t="str">
        <f t="shared" si="26"/>
        <v>2026/27</v>
      </c>
      <c r="H152" s="743"/>
      <c r="I152" s="743"/>
      <c r="J152" s="505" t="str">
        <f>J139</f>
        <v>2027/28</v>
      </c>
      <c r="K152" s="505" t="str">
        <f t="shared" ref="K152:L152" si="27">K139</f>
        <v>2028/29</v>
      </c>
      <c r="L152" s="505" t="str">
        <f t="shared" si="27"/>
        <v>2029/30</v>
      </c>
      <c r="M152" s="743" t="s">
        <v>85</v>
      </c>
    </row>
    <row r="153" spans="1:13" x14ac:dyDescent="0.2">
      <c r="A153" s="70"/>
      <c r="D153" s="743"/>
      <c r="E153" s="505" t="str">
        <f>$E$140</f>
        <v>$’000</v>
      </c>
      <c r="F153" s="505" t="s">
        <v>182</v>
      </c>
      <c r="G153" s="505" t="s">
        <v>182</v>
      </c>
      <c r="H153" s="505" t="s">
        <v>182</v>
      </c>
      <c r="I153" s="505" t="s">
        <v>87</v>
      </c>
      <c r="J153" s="505" t="s">
        <v>182</v>
      </c>
      <c r="K153" s="505" t="s">
        <v>182</v>
      </c>
      <c r="L153" s="505" t="s">
        <v>182</v>
      </c>
      <c r="M153" s="568" t="s">
        <v>85</v>
      </c>
    </row>
    <row r="154" spans="1:13" x14ac:dyDescent="0.2">
      <c r="A154" s="70"/>
      <c r="D154" s="172" t="s">
        <v>492</v>
      </c>
      <c r="E154" s="173">
        <v>0</v>
      </c>
      <c r="F154" s="173">
        <v>0</v>
      </c>
      <c r="G154" s="547">
        <v>0</v>
      </c>
      <c r="H154" s="248">
        <f>G154-F154</f>
        <v>0</v>
      </c>
      <c r="I154" s="653" t="str">
        <f>IFERROR(H154/F154," ")</f>
        <v xml:space="preserve"> </v>
      </c>
      <c r="J154" s="173">
        <v>0</v>
      </c>
      <c r="K154" s="173">
        <v>0</v>
      </c>
      <c r="L154" s="173">
        <v>0</v>
      </c>
      <c r="M154" s="173"/>
    </row>
    <row r="155" spans="1:13" s="6" customFormat="1" x14ac:dyDescent="0.2">
      <c r="C155" s="41"/>
      <c r="D155" s="172" t="s">
        <v>493</v>
      </c>
      <c r="E155" s="173">
        <v>0</v>
      </c>
      <c r="F155" s="173">
        <v>0</v>
      </c>
      <c r="G155" s="547">
        <v>0</v>
      </c>
      <c r="H155" s="248">
        <f t="shared" ref="H155:H157" si="28">G155-F155</f>
        <v>0</v>
      </c>
      <c r="I155" s="653" t="str">
        <f t="shared" ref="I155:I158" si="29">IFERROR(H155/F155," ")</f>
        <v xml:space="preserve"> </v>
      </c>
      <c r="J155" s="173">
        <v>0</v>
      </c>
      <c r="K155" s="173">
        <v>0</v>
      </c>
      <c r="L155" s="173">
        <v>0</v>
      </c>
      <c r="M155" s="173"/>
    </row>
    <row r="156" spans="1:13" s="6" customFormat="1" x14ac:dyDescent="0.2">
      <c r="A156" s="12"/>
      <c r="C156" s="41"/>
      <c r="D156" s="172" t="s">
        <v>494</v>
      </c>
      <c r="E156" s="173">
        <v>0</v>
      </c>
      <c r="F156" s="173">
        <v>0</v>
      </c>
      <c r="G156" s="547">
        <v>0</v>
      </c>
      <c r="H156" s="248">
        <f t="shared" si="28"/>
        <v>0</v>
      </c>
      <c r="I156" s="653" t="str">
        <f t="shared" si="29"/>
        <v xml:space="preserve"> </v>
      </c>
      <c r="J156" s="173">
        <v>0</v>
      </c>
      <c r="K156" s="173">
        <v>0</v>
      </c>
      <c r="L156" s="173">
        <v>0</v>
      </c>
      <c r="M156" s="173"/>
    </row>
    <row r="157" spans="1:13" s="6" customFormat="1" ht="25.5" customHeight="1" thickBot="1" x14ac:dyDescent="0.25">
      <c r="A157" s="12"/>
      <c r="C157" s="41"/>
      <c r="D157" s="198" t="s">
        <v>488</v>
      </c>
      <c r="E157" s="173">
        <v>0</v>
      </c>
      <c r="F157" s="173">
        <v>0</v>
      </c>
      <c r="G157" s="547">
        <v>0</v>
      </c>
      <c r="H157" s="248">
        <f t="shared" si="28"/>
        <v>0</v>
      </c>
      <c r="I157" s="724" t="str">
        <f t="shared" si="29"/>
        <v xml:space="preserve"> </v>
      </c>
      <c r="J157" s="174">
        <v>0</v>
      </c>
      <c r="K157" s="174">
        <v>0</v>
      </c>
      <c r="L157" s="174">
        <v>0</v>
      </c>
      <c r="M157" s="174"/>
    </row>
    <row r="158" spans="1:13" s="6" customFormat="1" ht="13.5" thickBot="1" x14ac:dyDescent="0.25">
      <c r="A158" s="12"/>
      <c r="C158" s="41"/>
      <c r="D158" s="175" t="s">
        <v>495</v>
      </c>
      <c r="E158" s="244">
        <f>SUM(E154:E157)</f>
        <v>0</v>
      </c>
      <c r="F158" s="244">
        <f>SUM(F154:F157)</f>
        <v>0</v>
      </c>
      <c r="G158" s="552">
        <f t="shared" ref="G158:H158" si="30">SUM(G154:G157)</f>
        <v>0</v>
      </c>
      <c r="H158" s="244">
        <f t="shared" si="30"/>
        <v>0</v>
      </c>
      <c r="I158" s="713" t="str">
        <f t="shared" si="29"/>
        <v xml:space="preserve"> </v>
      </c>
      <c r="J158" s="243">
        <f t="shared" ref="J158" si="31">SUM(J154:J157)</f>
        <v>0</v>
      </c>
      <c r="K158" s="243">
        <f t="shared" ref="K158" si="32">SUM(K154:K157)</f>
        <v>0</v>
      </c>
      <c r="L158" s="243">
        <f t="shared" ref="L158" si="33">SUM(L154:L157)</f>
        <v>0</v>
      </c>
      <c r="M158" s="243"/>
    </row>
    <row r="159" spans="1:13" s="6" customFormat="1" x14ac:dyDescent="0.2">
      <c r="A159" s="12"/>
      <c r="C159" s="41"/>
      <c r="D159" s="120"/>
      <c r="E159" s="120"/>
      <c r="F159" s="120"/>
      <c r="G159" s="120"/>
      <c r="H159" s="120"/>
      <c r="I159" s="120"/>
      <c r="M159"/>
    </row>
    <row r="160" spans="1:13" s="6" customFormat="1" x14ac:dyDescent="0.2">
      <c r="A160" s="12"/>
      <c r="C160" s="41"/>
      <c r="D160" s="120" t="s">
        <v>490</v>
      </c>
      <c r="E160" s="120"/>
      <c r="F160" s="120"/>
      <c r="G160" s="120"/>
      <c r="H160" s="120"/>
      <c r="L160"/>
    </row>
    <row r="161" spans="1:12" s="6" customFormat="1" x14ac:dyDescent="0.2">
      <c r="A161" s="12"/>
      <c r="C161" s="41"/>
      <c r="D161" s="12"/>
      <c r="E161" s="12"/>
      <c r="F161" s="12"/>
      <c r="G161" s="12"/>
      <c r="H161" s="12"/>
      <c r="L161"/>
    </row>
    <row r="162" spans="1:12" s="6" customFormat="1" x14ac:dyDescent="0.2">
      <c r="A162" s="12"/>
      <c r="C162" s="41"/>
      <c r="D162" s="12"/>
      <c r="E162" s="12"/>
      <c r="F162" s="12"/>
      <c r="G162" s="12"/>
      <c r="H162" s="12"/>
      <c r="L162"/>
    </row>
    <row r="163" spans="1:12" s="6" customFormat="1" x14ac:dyDescent="0.2">
      <c r="A163" s="12"/>
      <c r="C163" s="41"/>
      <c r="D163" s="12"/>
      <c r="E163" s="12"/>
      <c r="F163" s="12"/>
      <c r="G163" s="12"/>
      <c r="H163" s="12"/>
      <c r="L163"/>
    </row>
    <row r="164" spans="1:12" s="6" customFormat="1" x14ac:dyDescent="0.2">
      <c r="A164" s="12"/>
      <c r="C164" s="41"/>
      <c r="D164" s="12"/>
      <c r="E164" s="12"/>
      <c r="F164" s="12"/>
      <c r="G164" s="12"/>
      <c r="H164" s="12"/>
      <c r="L164"/>
    </row>
    <row r="165" spans="1:12" s="6" customFormat="1" x14ac:dyDescent="0.2">
      <c r="A165" s="12"/>
      <c r="C165" s="41"/>
      <c r="D165" s="12"/>
      <c r="E165" s="12"/>
      <c r="F165" s="12"/>
      <c r="G165" s="12"/>
      <c r="H165" s="12"/>
      <c r="L165"/>
    </row>
    <row r="166" spans="1:12" s="6" customFormat="1" x14ac:dyDescent="0.2">
      <c r="A166" s="12"/>
      <c r="C166" s="41"/>
      <c r="D166" s="12"/>
      <c r="E166" s="12"/>
      <c r="F166" s="12"/>
      <c r="G166" s="12"/>
      <c r="H166" s="12"/>
      <c r="L166"/>
    </row>
    <row r="167" spans="1:12" s="6" customFormat="1" x14ac:dyDescent="0.2">
      <c r="A167" s="12"/>
      <c r="C167" s="41"/>
      <c r="D167" s="12"/>
      <c r="E167" s="12"/>
      <c r="F167" s="12"/>
      <c r="G167" s="12"/>
      <c r="H167" s="12"/>
      <c r="L167"/>
    </row>
    <row r="168" spans="1:12" s="6" customFormat="1" x14ac:dyDescent="0.2">
      <c r="A168" s="12"/>
      <c r="C168" s="41"/>
      <c r="D168" s="12"/>
      <c r="E168" s="12"/>
      <c r="F168" s="12"/>
      <c r="G168" s="12"/>
      <c r="H168" s="12"/>
      <c r="L168"/>
    </row>
    <row r="169" spans="1:12" s="6" customFormat="1" x14ac:dyDescent="0.2">
      <c r="A169" s="12"/>
      <c r="C169" s="41"/>
      <c r="D169" s="12"/>
      <c r="E169" s="12"/>
      <c r="F169" s="12"/>
      <c r="G169" s="12"/>
      <c r="H169" s="12"/>
      <c r="L169"/>
    </row>
    <row r="170" spans="1:12" s="6" customFormat="1" x14ac:dyDescent="0.2">
      <c r="A170" s="12"/>
      <c r="C170" s="41"/>
      <c r="D170" s="12"/>
      <c r="E170" s="12"/>
      <c r="F170" s="12"/>
      <c r="G170" s="12"/>
      <c r="H170" s="12"/>
      <c r="L170"/>
    </row>
    <row r="171" spans="1:12" s="6" customFormat="1" x14ac:dyDescent="0.2">
      <c r="A171" s="12"/>
      <c r="C171" s="41"/>
      <c r="D171" s="12"/>
      <c r="E171" s="12"/>
      <c r="F171" s="12"/>
      <c r="G171" s="12"/>
      <c r="H171" s="12"/>
      <c r="L171"/>
    </row>
    <row r="172" spans="1:12" s="6" customFormat="1" x14ac:dyDescent="0.2">
      <c r="A172" s="12"/>
      <c r="C172" s="41"/>
      <c r="D172" s="12"/>
      <c r="E172" s="12"/>
      <c r="F172" s="12"/>
      <c r="G172" s="12"/>
      <c r="H172" s="12"/>
      <c r="L172"/>
    </row>
    <row r="173" spans="1:12" s="6" customFormat="1" x14ac:dyDescent="0.2">
      <c r="A173" s="12"/>
      <c r="C173" s="41"/>
      <c r="D173" s="12"/>
      <c r="E173" s="12"/>
      <c r="F173" s="12"/>
      <c r="G173" s="12"/>
      <c r="H173" s="12"/>
      <c r="L173"/>
    </row>
    <row r="174" spans="1:12" s="6" customFormat="1" x14ac:dyDescent="0.2">
      <c r="A174" s="347" t="s">
        <v>496</v>
      </c>
      <c r="C174" s="41"/>
      <c r="D174" s="235" t="s">
        <v>497</v>
      </c>
      <c r="E174" s="12"/>
      <c r="F174" s="12"/>
      <c r="G174" s="12"/>
      <c r="H174" s="12"/>
      <c r="L174"/>
    </row>
    <row r="175" spans="1:12" s="6" customFormat="1" x14ac:dyDescent="0.2">
      <c r="A175" s="12"/>
      <c r="C175" s="41"/>
      <c r="D175" s="12"/>
      <c r="E175" s="12"/>
      <c r="F175" s="12"/>
      <c r="G175" s="12"/>
      <c r="H175" s="12"/>
      <c r="L175"/>
    </row>
    <row r="176" spans="1:12" s="6" customFormat="1" x14ac:dyDescent="0.2">
      <c r="A176" s="12"/>
      <c r="C176" s="41"/>
      <c r="D176" s="737" t="s">
        <v>498</v>
      </c>
      <c r="E176" s="737"/>
      <c r="F176" s="737"/>
      <c r="G176" s="737"/>
      <c r="H176" s="737"/>
      <c r="L176"/>
    </row>
    <row r="177" spans="1:13" s="6" customFormat="1" ht="25.5" customHeight="1" x14ac:dyDescent="0.2">
      <c r="A177" s="12"/>
      <c r="C177" s="41"/>
      <c r="D177" s="743"/>
      <c r="E177" s="505" t="str">
        <f>$E$138</f>
        <v xml:space="preserve">Actual </v>
      </c>
      <c r="F177" s="505" t="s">
        <v>422</v>
      </c>
      <c r="G177" s="505" t="s">
        <v>148</v>
      </c>
      <c r="H177" s="743" t="s">
        <v>421</v>
      </c>
      <c r="I177" s="743"/>
      <c r="M177"/>
    </row>
    <row r="178" spans="1:13" s="6" customFormat="1" x14ac:dyDescent="0.2">
      <c r="A178" s="12"/>
      <c r="C178" s="41"/>
      <c r="D178" s="743"/>
      <c r="E178" s="505" t="str">
        <f>E152</f>
        <v>2024/25</v>
      </c>
      <c r="F178" s="505" t="str">
        <f t="shared" ref="F178:G178" si="34">F152</f>
        <v>2025/26</v>
      </c>
      <c r="G178" s="505" t="str">
        <f t="shared" si="34"/>
        <v>2026/27</v>
      </c>
      <c r="H178" s="743"/>
      <c r="I178" s="743"/>
      <c r="M178"/>
    </row>
    <row r="179" spans="1:13" s="6" customFormat="1" x14ac:dyDescent="0.2">
      <c r="A179" s="12"/>
      <c r="C179" s="41"/>
      <c r="D179" s="505"/>
      <c r="E179" s="505" t="str">
        <f>$E$140</f>
        <v>$’000</v>
      </c>
      <c r="F179" s="505" t="s">
        <v>182</v>
      </c>
      <c r="G179" s="505" t="s">
        <v>182</v>
      </c>
      <c r="H179" s="505" t="s">
        <v>182</v>
      </c>
      <c r="I179" s="505" t="s">
        <v>87</v>
      </c>
      <c r="M179"/>
    </row>
    <row r="180" spans="1:13" s="6" customFormat="1" ht="22.5" x14ac:dyDescent="0.2">
      <c r="A180" s="12"/>
      <c r="C180" s="41"/>
      <c r="D180" s="293" t="s">
        <v>499</v>
      </c>
      <c r="E180" s="206"/>
      <c r="F180" s="206"/>
      <c r="G180" s="561"/>
      <c r="H180" s="173"/>
      <c r="I180" s="247"/>
      <c r="M180"/>
    </row>
    <row r="181" spans="1:13" s="6" customFormat="1" x14ac:dyDescent="0.2">
      <c r="A181" s="12"/>
      <c r="C181" s="41"/>
      <c r="D181" s="263" t="s">
        <v>500</v>
      </c>
      <c r="E181" s="206"/>
      <c r="F181" s="206"/>
      <c r="G181" s="561"/>
      <c r="H181" s="173"/>
      <c r="I181" s="247"/>
      <c r="M181"/>
    </row>
    <row r="182" spans="1:13" s="6" customFormat="1" x14ac:dyDescent="0.2">
      <c r="A182" s="12"/>
      <c r="C182" s="41"/>
      <c r="D182" s="263" t="s">
        <v>501</v>
      </c>
      <c r="E182" s="206">
        <v>0</v>
      </c>
      <c r="F182" s="206">
        <v>0</v>
      </c>
      <c r="G182" s="561">
        <v>0</v>
      </c>
      <c r="H182" s="242">
        <f>G182-F182</f>
        <v>0</v>
      </c>
      <c r="I182" s="717" t="str">
        <f>IFERROR(H182/F182," ")</f>
        <v xml:space="preserve"> </v>
      </c>
      <c r="M182"/>
    </row>
    <row r="183" spans="1:13" s="6" customFormat="1" ht="13.5" thickBot="1" x14ac:dyDescent="0.25">
      <c r="A183" s="12"/>
      <c r="C183" s="41"/>
      <c r="D183" s="263" t="s">
        <v>502</v>
      </c>
      <c r="E183" s="207">
        <v>0</v>
      </c>
      <c r="F183" s="207">
        <v>0</v>
      </c>
      <c r="G183" s="549">
        <v>0</v>
      </c>
      <c r="H183" s="243">
        <f>G183-F183</f>
        <v>0</v>
      </c>
      <c r="I183" s="711" t="str">
        <f t="shared" ref="I183:I184" si="35">IFERROR(H183/F183," ")</f>
        <v xml:space="preserve"> </v>
      </c>
      <c r="M183"/>
    </row>
    <row r="184" spans="1:13" s="6" customFormat="1" ht="13.5" thickBot="1" x14ac:dyDescent="0.25">
      <c r="A184" s="12"/>
      <c r="C184" s="41"/>
      <c r="D184" s="208" t="s">
        <v>503</v>
      </c>
      <c r="E184" s="246">
        <f>SUM(E182:E183)</f>
        <v>0</v>
      </c>
      <c r="F184" s="246">
        <f>SUM(F182:F183)</f>
        <v>0</v>
      </c>
      <c r="G184" s="548">
        <f t="shared" ref="G184" si="36">SUM(G182:G183)</f>
        <v>0</v>
      </c>
      <c r="H184" s="243">
        <f t="shared" ref="H184" si="37">G184-F184</f>
        <v>0</v>
      </c>
      <c r="I184" s="711" t="str">
        <f t="shared" si="35"/>
        <v xml:space="preserve"> </v>
      </c>
      <c r="M184"/>
    </row>
    <row r="185" spans="1:13" s="6" customFormat="1" x14ac:dyDescent="0.2">
      <c r="A185" s="12"/>
      <c r="C185" s="41"/>
      <c r="D185" s="209" t="s">
        <v>504</v>
      </c>
      <c r="E185" s="210"/>
      <c r="F185" s="210"/>
      <c r="G185" s="562"/>
      <c r="H185" s="211"/>
      <c r="I185" s="263"/>
      <c r="M185"/>
    </row>
    <row r="186" spans="1:13" s="6" customFormat="1" x14ac:dyDescent="0.2">
      <c r="A186" s="12"/>
      <c r="C186" s="41"/>
      <c r="D186" s="288" t="s">
        <v>505</v>
      </c>
      <c r="E186" s="206"/>
      <c r="F186" s="206"/>
      <c r="G186" s="561"/>
      <c r="H186" s="173"/>
      <c r="I186" s="247"/>
      <c r="M186"/>
    </row>
    <row r="187" spans="1:13" s="6" customFormat="1" x14ac:dyDescent="0.2">
      <c r="A187" s="12"/>
      <c r="C187" s="41"/>
      <c r="D187" s="263" t="s">
        <v>506</v>
      </c>
      <c r="E187" s="206">
        <v>0</v>
      </c>
      <c r="F187" s="206">
        <v>0</v>
      </c>
      <c r="G187" s="561">
        <v>0</v>
      </c>
      <c r="H187" s="242">
        <f>G187-F187</f>
        <v>0</v>
      </c>
      <c r="I187" s="717" t="str">
        <f>IFERROR(H187/F187," ")</f>
        <v xml:space="preserve"> </v>
      </c>
      <c r="M187"/>
    </row>
    <row r="188" spans="1:13" s="6" customFormat="1" x14ac:dyDescent="0.2">
      <c r="A188" s="12"/>
      <c r="C188" s="41"/>
      <c r="D188" s="123" t="s">
        <v>507</v>
      </c>
      <c r="E188" s="206">
        <v>0</v>
      </c>
      <c r="F188" s="206">
        <v>0</v>
      </c>
      <c r="G188" s="561">
        <v>0</v>
      </c>
      <c r="H188" s="242">
        <f t="shared" ref="H188:H199" si="38">G188-F188</f>
        <v>0</v>
      </c>
      <c r="I188" s="717" t="str">
        <f t="shared" ref="I188:I200" si="39">IFERROR(H188/F188," ")</f>
        <v xml:space="preserve"> </v>
      </c>
      <c r="M188"/>
    </row>
    <row r="189" spans="1:13" s="6" customFormat="1" x14ac:dyDescent="0.2">
      <c r="A189" s="12"/>
      <c r="C189" s="41"/>
      <c r="D189" s="123" t="s">
        <v>508</v>
      </c>
      <c r="E189" s="206">
        <v>0</v>
      </c>
      <c r="F189" s="206">
        <v>0</v>
      </c>
      <c r="G189" s="561">
        <v>0</v>
      </c>
      <c r="H189" s="242">
        <f t="shared" si="38"/>
        <v>0</v>
      </c>
      <c r="I189" s="717" t="str">
        <f t="shared" si="39"/>
        <v xml:space="preserve"> </v>
      </c>
      <c r="M189"/>
    </row>
    <row r="190" spans="1:13" s="6" customFormat="1" x14ac:dyDescent="0.2">
      <c r="A190" s="12"/>
      <c r="C190" s="41"/>
      <c r="D190" s="212" t="s">
        <v>509</v>
      </c>
      <c r="E190" s="206">
        <v>0</v>
      </c>
      <c r="F190" s="206">
        <v>0</v>
      </c>
      <c r="G190" s="561">
        <v>0</v>
      </c>
      <c r="H190" s="242">
        <f t="shared" si="38"/>
        <v>0</v>
      </c>
      <c r="I190" s="717" t="str">
        <f t="shared" si="39"/>
        <v xml:space="preserve"> </v>
      </c>
      <c r="M190"/>
    </row>
    <row r="191" spans="1:13" s="6" customFormat="1" x14ac:dyDescent="0.2">
      <c r="A191" s="12"/>
      <c r="C191" s="41"/>
      <c r="D191" s="213" t="s">
        <v>510</v>
      </c>
      <c r="E191" s="206"/>
      <c r="F191" s="206"/>
      <c r="G191" s="561"/>
      <c r="H191" s="242">
        <f t="shared" si="38"/>
        <v>0</v>
      </c>
      <c r="I191" s="717" t="str">
        <f t="shared" si="39"/>
        <v xml:space="preserve"> </v>
      </c>
      <c r="M191"/>
    </row>
    <row r="192" spans="1:13" s="6" customFormat="1" x14ac:dyDescent="0.2">
      <c r="A192" s="12"/>
      <c r="C192" s="41"/>
      <c r="D192" s="123" t="s">
        <v>511</v>
      </c>
      <c r="E192" s="206">
        <v>0</v>
      </c>
      <c r="F192" s="206">
        <v>0</v>
      </c>
      <c r="G192" s="561">
        <v>0</v>
      </c>
      <c r="H192" s="242">
        <f t="shared" si="38"/>
        <v>0</v>
      </c>
      <c r="I192" s="717" t="str">
        <f t="shared" si="39"/>
        <v xml:space="preserve"> </v>
      </c>
      <c r="M192"/>
    </row>
    <row r="193" spans="1:13" s="6" customFormat="1" x14ac:dyDescent="0.2">
      <c r="A193" s="12"/>
      <c r="C193" s="41"/>
      <c r="D193" s="123" t="s">
        <v>512</v>
      </c>
      <c r="E193" s="206">
        <v>0</v>
      </c>
      <c r="F193" s="206">
        <v>0</v>
      </c>
      <c r="G193" s="561">
        <v>0</v>
      </c>
      <c r="H193" s="242">
        <f t="shared" si="38"/>
        <v>0</v>
      </c>
      <c r="I193" s="717" t="str">
        <f t="shared" si="39"/>
        <v xml:space="preserve"> </v>
      </c>
      <c r="M193"/>
    </row>
    <row r="194" spans="1:13" s="6" customFormat="1" x14ac:dyDescent="0.2">
      <c r="A194" s="12"/>
      <c r="C194" s="41"/>
      <c r="D194" s="123" t="s">
        <v>513</v>
      </c>
      <c r="E194" s="206">
        <v>0</v>
      </c>
      <c r="F194" s="206">
        <v>0</v>
      </c>
      <c r="G194" s="561">
        <v>0</v>
      </c>
      <c r="H194" s="242">
        <f t="shared" si="38"/>
        <v>0</v>
      </c>
      <c r="I194" s="717" t="str">
        <f t="shared" si="39"/>
        <v xml:space="preserve"> </v>
      </c>
      <c r="M194"/>
    </row>
    <row r="195" spans="1:13" s="6" customFormat="1" x14ac:dyDescent="0.2">
      <c r="A195" s="12"/>
      <c r="C195" s="41"/>
      <c r="D195" s="123" t="s">
        <v>168</v>
      </c>
      <c r="E195" s="206">
        <v>0</v>
      </c>
      <c r="F195" s="206">
        <v>0</v>
      </c>
      <c r="G195" s="561">
        <v>0</v>
      </c>
      <c r="H195" s="242">
        <f t="shared" si="38"/>
        <v>0</v>
      </c>
      <c r="I195" s="717" t="str">
        <f t="shared" si="39"/>
        <v xml:space="preserve"> </v>
      </c>
      <c r="M195"/>
    </row>
    <row r="196" spans="1:13" s="6" customFormat="1" x14ac:dyDescent="0.2">
      <c r="A196" s="12"/>
      <c r="C196" s="41"/>
      <c r="D196" s="123" t="s">
        <v>514</v>
      </c>
      <c r="E196" s="206">
        <v>0</v>
      </c>
      <c r="F196" s="206">
        <v>0</v>
      </c>
      <c r="G196" s="561">
        <v>0</v>
      </c>
      <c r="H196" s="242">
        <f t="shared" si="38"/>
        <v>0</v>
      </c>
      <c r="I196" s="717" t="str">
        <f t="shared" si="39"/>
        <v xml:space="preserve"> </v>
      </c>
      <c r="M196"/>
    </row>
    <row r="197" spans="1:13" s="6" customFormat="1" x14ac:dyDescent="0.2">
      <c r="A197" s="12"/>
      <c r="C197" s="41"/>
      <c r="D197" s="123" t="s">
        <v>515</v>
      </c>
      <c r="E197" s="206">
        <v>0</v>
      </c>
      <c r="F197" s="206">
        <v>0</v>
      </c>
      <c r="G197" s="561">
        <v>0</v>
      </c>
      <c r="H197" s="242">
        <f t="shared" si="38"/>
        <v>0</v>
      </c>
      <c r="I197" s="717" t="str">
        <f t="shared" si="39"/>
        <v xml:space="preserve"> </v>
      </c>
      <c r="M197"/>
    </row>
    <row r="198" spans="1:13" s="6" customFormat="1" x14ac:dyDescent="0.2">
      <c r="A198" s="12"/>
      <c r="C198" s="41"/>
      <c r="D198" s="123" t="s">
        <v>516</v>
      </c>
      <c r="E198" s="206">
        <v>0</v>
      </c>
      <c r="F198" s="206">
        <v>0</v>
      </c>
      <c r="G198" s="561">
        <v>0</v>
      </c>
      <c r="H198" s="242">
        <f t="shared" si="38"/>
        <v>0</v>
      </c>
      <c r="I198" s="717" t="str">
        <f t="shared" si="39"/>
        <v xml:space="preserve"> </v>
      </c>
      <c r="M198"/>
    </row>
    <row r="199" spans="1:13" s="6" customFormat="1" ht="13.5" thickBot="1" x14ac:dyDescent="0.25">
      <c r="A199" s="12"/>
      <c r="C199" s="41"/>
      <c r="D199" s="212" t="s">
        <v>509</v>
      </c>
      <c r="E199" s="207">
        <v>0</v>
      </c>
      <c r="F199" s="207">
        <v>0</v>
      </c>
      <c r="G199" s="549">
        <v>0</v>
      </c>
      <c r="H199" s="243">
        <f t="shared" si="38"/>
        <v>0</v>
      </c>
      <c r="I199" s="711" t="str">
        <f t="shared" si="39"/>
        <v xml:space="preserve"> </v>
      </c>
      <c r="M199"/>
    </row>
    <row r="200" spans="1:13" s="6" customFormat="1" ht="13.5" thickBot="1" x14ac:dyDescent="0.25">
      <c r="A200" s="12"/>
      <c r="C200" s="41"/>
      <c r="D200" s="122" t="s">
        <v>517</v>
      </c>
      <c r="E200" s="246">
        <f>SUM(E187:E199)</f>
        <v>0</v>
      </c>
      <c r="F200" s="246">
        <f>SUM(F187:F199)</f>
        <v>0</v>
      </c>
      <c r="G200" s="548">
        <f t="shared" ref="G200:H200" si="40">SUM(G187:G199)</f>
        <v>0</v>
      </c>
      <c r="H200" s="246">
        <f t="shared" si="40"/>
        <v>0</v>
      </c>
      <c r="I200" s="718" t="str">
        <f t="shared" si="39"/>
        <v xml:space="preserve"> </v>
      </c>
      <c r="M200"/>
    </row>
    <row r="201" spans="1:13" s="6" customFormat="1" x14ac:dyDescent="0.2">
      <c r="A201" s="12"/>
      <c r="C201" s="41"/>
      <c r="D201" s="213" t="s">
        <v>518</v>
      </c>
      <c r="E201" s="206"/>
      <c r="F201" s="206"/>
      <c r="G201" s="561"/>
      <c r="H201" s="173"/>
      <c r="I201" s="247"/>
      <c r="M201"/>
    </row>
    <row r="202" spans="1:13" s="6" customFormat="1" x14ac:dyDescent="0.2">
      <c r="A202" s="12"/>
      <c r="C202" s="41"/>
      <c r="D202" s="123" t="s">
        <v>519</v>
      </c>
      <c r="E202" s="206">
        <v>0</v>
      </c>
      <c r="F202" s="206">
        <v>0</v>
      </c>
      <c r="G202" s="561">
        <v>0</v>
      </c>
      <c r="H202" s="242">
        <f>G202-F202</f>
        <v>0</v>
      </c>
      <c r="I202" s="717" t="str">
        <f>IFERROR(H202/F202," ")</f>
        <v xml:space="preserve"> </v>
      </c>
      <c r="M202"/>
    </row>
    <row r="203" spans="1:13" s="6" customFormat="1" x14ac:dyDescent="0.2">
      <c r="A203" s="12"/>
      <c r="C203" s="41"/>
      <c r="D203" s="123" t="s">
        <v>520</v>
      </c>
      <c r="E203" s="206">
        <v>0</v>
      </c>
      <c r="F203" s="206">
        <v>0</v>
      </c>
      <c r="G203" s="561">
        <v>0</v>
      </c>
      <c r="H203" s="242">
        <f t="shared" ref="H203:H208" si="41">G203-F203</f>
        <v>0</v>
      </c>
      <c r="I203" s="717" t="str">
        <f t="shared" ref="I203:I208" si="42">IFERROR(H203/F203," ")</f>
        <v xml:space="preserve"> </v>
      </c>
      <c r="M203"/>
    </row>
    <row r="204" spans="1:13" s="6" customFormat="1" x14ac:dyDescent="0.2">
      <c r="A204" s="12"/>
      <c r="C204" s="41"/>
      <c r="D204" s="213" t="s">
        <v>521</v>
      </c>
      <c r="E204" s="206"/>
      <c r="F204" s="206"/>
      <c r="G204" s="561"/>
      <c r="H204" s="242">
        <f t="shared" si="41"/>
        <v>0</v>
      </c>
      <c r="I204" s="717" t="str">
        <f t="shared" si="42"/>
        <v xml:space="preserve"> </v>
      </c>
      <c r="M204"/>
    </row>
    <row r="205" spans="1:13" s="6" customFormat="1" x14ac:dyDescent="0.2">
      <c r="A205" s="12"/>
      <c r="C205" s="41"/>
      <c r="D205" s="150" t="s">
        <v>522</v>
      </c>
      <c r="E205" s="206">
        <v>0</v>
      </c>
      <c r="F205" s="206">
        <v>0</v>
      </c>
      <c r="G205" s="561">
        <v>0</v>
      </c>
      <c r="H205" s="242">
        <f t="shared" si="41"/>
        <v>0</v>
      </c>
      <c r="I205" s="717" t="str">
        <f t="shared" si="42"/>
        <v xml:space="preserve"> </v>
      </c>
      <c r="M205"/>
    </row>
    <row r="206" spans="1:13" s="6" customFormat="1" ht="13.5" thickBot="1" x14ac:dyDescent="0.25">
      <c r="A206" s="12"/>
      <c r="C206" s="41"/>
      <c r="D206" s="150" t="s">
        <v>523</v>
      </c>
      <c r="E206" s="207">
        <v>0</v>
      </c>
      <c r="F206" s="207">
        <v>0</v>
      </c>
      <c r="G206" s="549">
        <v>0</v>
      </c>
      <c r="H206" s="243">
        <f t="shared" si="41"/>
        <v>0</v>
      </c>
      <c r="I206" s="711" t="str">
        <f t="shared" si="42"/>
        <v xml:space="preserve"> </v>
      </c>
      <c r="M206"/>
    </row>
    <row r="207" spans="1:13" s="6" customFormat="1" ht="13.5" thickBot="1" x14ac:dyDescent="0.25">
      <c r="A207" s="12"/>
      <c r="C207" s="41"/>
      <c r="D207" s="122" t="s">
        <v>524</v>
      </c>
      <c r="E207" s="246">
        <f>SUM(E202:E206)</f>
        <v>0</v>
      </c>
      <c r="F207" s="246">
        <f>SUM(F202:F206)</f>
        <v>0</v>
      </c>
      <c r="G207" s="548">
        <f t="shared" ref="G207" si="43">SUM(G202:G206)</f>
        <v>0</v>
      </c>
      <c r="H207" s="244">
        <f t="shared" si="41"/>
        <v>0</v>
      </c>
      <c r="I207" s="713" t="str">
        <f t="shared" si="42"/>
        <v xml:space="preserve"> </v>
      </c>
      <c r="M207"/>
    </row>
    <row r="208" spans="1:13" s="6" customFormat="1" ht="13.5" thickBot="1" x14ac:dyDescent="0.25">
      <c r="A208" s="12"/>
      <c r="C208" s="41"/>
      <c r="D208" s="214" t="s">
        <v>525</v>
      </c>
      <c r="E208" s="246">
        <f>E207+E200</f>
        <v>0</v>
      </c>
      <c r="F208" s="246">
        <f>F207+F200</f>
        <v>0</v>
      </c>
      <c r="G208" s="548">
        <f t="shared" ref="G208" si="44">G207+G200</f>
        <v>0</v>
      </c>
      <c r="H208" s="244">
        <f t="shared" si="41"/>
        <v>0</v>
      </c>
      <c r="I208" s="713" t="str">
        <f t="shared" si="42"/>
        <v xml:space="preserve"> </v>
      </c>
      <c r="M208"/>
    </row>
    <row r="209" spans="1:13" s="6" customFormat="1" x14ac:dyDescent="0.2">
      <c r="A209" s="12"/>
      <c r="C209" s="41"/>
      <c r="D209" s="180"/>
      <c r="E209" s="206"/>
      <c r="F209" s="206"/>
      <c r="G209" s="561"/>
      <c r="H209" s="173"/>
      <c r="I209" s="247"/>
      <c r="M209"/>
    </row>
    <row r="210" spans="1:13" s="6" customFormat="1" x14ac:dyDescent="0.2">
      <c r="A210" s="12"/>
      <c r="C210" s="41"/>
      <c r="D210" s="180" t="s">
        <v>526</v>
      </c>
      <c r="E210" s="210"/>
      <c r="F210" s="210"/>
      <c r="G210" s="562"/>
      <c r="H210" s="211"/>
      <c r="I210" s="263"/>
      <c r="M210"/>
    </row>
    <row r="211" spans="1:13" s="6" customFormat="1" x14ac:dyDescent="0.2">
      <c r="A211" s="12"/>
      <c r="C211" s="41"/>
      <c r="D211" s="215" t="s">
        <v>505</v>
      </c>
      <c r="E211" s="206"/>
      <c r="F211" s="206"/>
      <c r="G211" s="561"/>
      <c r="H211" s="173"/>
      <c r="I211" s="247"/>
      <c r="M211"/>
    </row>
    <row r="212" spans="1:13" s="6" customFormat="1" x14ac:dyDescent="0.2">
      <c r="A212" s="12"/>
      <c r="C212" s="41"/>
      <c r="D212" s="172" t="s">
        <v>527</v>
      </c>
      <c r="E212" s="206">
        <v>0</v>
      </c>
      <c r="F212" s="206">
        <v>0</v>
      </c>
      <c r="G212" s="561">
        <v>0</v>
      </c>
      <c r="H212" s="242">
        <f>G212-F212</f>
        <v>0</v>
      </c>
      <c r="I212" s="717" t="str">
        <f>IFERROR(H212/F212," ")</f>
        <v xml:space="preserve"> </v>
      </c>
      <c r="M212"/>
    </row>
    <row r="213" spans="1:13" s="6" customFormat="1" x14ac:dyDescent="0.2">
      <c r="A213" s="12"/>
      <c r="C213" s="41"/>
      <c r="D213" s="183" t="s">
        <v>509</v>
      </c>
      <c r="E213" s="206">
        <v>0</v>
      </c>
      <c r="F213" s="206">
        <v>0</v>
      </c>
      <c r="G213" s="561">
        <v>0</v>
      </c>
      <c r="H213" s="242">
        <f t="shared" ref="H213:H216" si="45">G213-F213</f>
        <v>0</v>
      </c>
      <c r="I213" s="717" t="str">
        <f t="shared" ref="I213:I216" si="46">IFERROR(H213/F213," ")</f>
        <v xml:space="preserve"> </v>
      </c>
      <c r="M213"/>
    </row>
    <row r="214" spans="1:13" s="6" customFormat="1" x14ac:dyDescent="0.2">
      <c r="A214" s="12"/>
      <c r="C214" s="41"/>
      <c r="D214" s="216" t="s">
        <v>510</v>
      </c>
      <c r="E214" s="206"/>
      <c r="F214" s="206"/>
      <c r="G214" s="561"/>
      <c r="H214" s="242">
        <f t="shared" si="45"/>
        <v>0</v>
      </c>
      <c r="I214" s="717" t="str">
        <f t="shared" si="46"/>
        <v xml:space="preserve"> </v>
      </c>
      <c r="M214"/>
    </row>
    <row r="215" spans="1:13" s="6" customFormat="1" ht="13.5" thickBot="1" x14ac:dyDescent="0.25">
      <c r="A215" s="12"/>
      <c r="C215" s="41"/>
      <c r="D215" s="217" t="s">
        <v>509</v>
      </c>
      <c r="E215" s="207">
        <v>0</v>
      </c>
      <c r="F215" s="207">
        <v>0</v>
      </c>
      <c r="G215" s="549">
        <v>0</v>
      </c>
      <c r="H215" s="243">
        <f t="shared" si="45"/>
        <v>0</v>
      </c>
      <c r="I215" s="711" t="str">
        <f t="shared" si="46"/>
        <v xml:space="preserve"> </v>
      </c>
      <c r="M215"/>
    </row>
    <row r="216" spans="1:13" s="6" customFormat="1" ht="13.5" thickBot="1" x14ac:dyDescent="0.25">
      <c r="A216" s="12"/>
      <c r="C216" s="41"/>
      <c r="D216" s="214" t="s">
        <v>517</v>
      </c>
      <c r="E216" s="246">
        <f>SUM(E212:E215)</f>
        <v>0</v>
      </c>
      <c r="F216" s="246">
        <f>SUM(F212:F215)</f>
        <v>0</v>
      </c>
      <c r="G216" s="548">
        <f>SUM(G212:G215)</f>
        <v>0</v>
      </c>
      <c r="H216" s="243">
        <f t="shared" si="45"/>
        <v>0</v>
      </c>
      <c r="I216" s="711" t="str">
        <f t="shared" si="46"/>
        <v xml:space="preserve"> </v>
      </c>
      <c r="M216"/>
    </row>
    <row r="217" spans="1:13" s="6" customFormat="1" x14ac:dyDescent="0.2">
      <c r="A217" s="12"/>
      <c r="C217" s="41"/>
      <c r="D217" s="213" t="s">
        <v>518</v>
      </c>
      <c r="E217" s="206"/>
      <c r="F217" s="206"/>
      <c r="G217" s="561"/>
      <c r="H217" s="173"/>
      <c r="I217" s="247"/>
      <c r="M217"/>
    </row>
    <row r="218" spans="1:13" s="6" customFormat="1" x14ac:dyDescent="0.2">
      <c r="A218" s="12"/>
      <c r="C218" s="41"/>
      <c r="D218" s="150" t="s">
        <v>337</v>
      </c>
      <c r="E218" s="206">
        <v>0</v>
      </c>
      <c r="F218" s="206">
        <v>0</v>
      </c>
      <c r="G218" s="561">
        <v>0</v>
      </c>
      <c r="H218" s="242">
        <f>G218-F218</f>
        <v>0</v>
      </c>
      <c r="I218" s="717" t="str">
        <f>IFERROR(H218/F218," ")</f>
        <v xml:space="preserve"> </v>
      </c>
      <c r="J218" s="2"/>
      <c r="K218" s="2"/>
      <c r="L218" s="2"/>
      <c r="M218"/>
    </row>
    <row r="219" spans="1:13" s="6" customFormat="1" x14ac:dyDescent="0.2">
      <c r="A219" s="12"/>
      <c r="C219" s="41"/>
      <c r="D219" s="150" t="s">
        <v>528</v>
      </c>
      <c r="E219" s="206">
        <v>0</v>
      </c>
      <c r="F219" s="206">
        <v>0</v>
      </c>
      <c r="G219" s="561">
        <v>0</v>
      </c>
      <c r="H219" s="242">
        <f t="shared" ref="H219:H226" si="47">G219-F219</f>
        <v>0</v>
      </c>
      <c r="I219" s="717" t="str">
        <f t="shared" ref="I219:I227" si="48">IFERROR(H219/F219," ")</f>
        <v xml:space="preserve"> </v>
      </c>
      <c r="J219" s="2"/>
      <c r="K219" s="2"/>
      <c r="L219" s="2"/>
      <c r="M219"/>
    </row>
    <row r="220" spans="1:13" x14ac:dyDescent="0.2">
      <c r="A220" s="12"/>
      <c r="D220" s="150" t="s">
        <v>353</v>
      </c>
      <c r="E220" s="206">
        <v>0</v>
      </c>
      <c r="F220" s="206">
        <v>0</v>
      </c>
      <c r="G220" s="561">
        <v>0</v>
      </c>
      <c r="H220" s="242">
        <f t="shared" si="47"/>
        <v>0</v>
      </c>
      <c r="I220" s="717" t="str">
        <f t="shared" si="48"/>
        <v xml:space="preserve"> </v>
      </c>
      <c r="J220" s="6"/>
      <c r="K220" s="6"/>
      <c r="L220" s="6"/>
      <c r="M220"/>
    </row>
    <row r="221" spans="1:13" x14ac:dyDescent="0.2">
      <c r="A221" s="12"/>
      <c r="D221" s="217" t="s">
        <v>509</v>
      </c>
      <c r="E221" s="206">
        <v>0</v>
      </c>
      <c r="F221" s="206">
        <v>0</v>
      </c>
      <c r="G221" s="561">
        <v>0</v>
      </c>
      <c r="H221" s="242">
        <f t="shared" si="47"/>
        <v>0</v>
      </c>
      <c r="I221" s="717" t="str">
        <f t="shared" si="48"/>
        <v xml:space="preserve"> </v>
      </c>
      <c r="J221" s="6"/>
      <c r="K221" s="6"/>
      <c r="L221" s="6"/>
      <c r="M221"/>
    </row>
    <row r="222" spans="1:13" s="6" customFormat="1" x14ac:dyDescent="0.2">
      <c r="A222" s="12"/>
      <c r="C222" s="41"/>
      <c r="D222" s="216" t="s">
        <v>521</v>
      </c>
      <c r="E222" s="206"/>
      <c r="F222" s="206"/>
      <c r="G222" s="561"/>
      <c r="H222" s="242">
        <f t="shared" si="47"/>
        <v>0</v>
      </c>
      <c r="I222" s="717" t="str">
        <f t="shared" si="48"/>
        <v xml:space="preserve"> </v>
      </c>
      <c r="M222"/>
    </row>
    <row r="223" spans="1:13" s="6" customFormat="1" x14ac:dyDescent="0.2">
      <c r="A223" s="12"/>
      <c r="C223" s="41"/>
      <c r="D223" s="150" t="s">
        <v>337</v>
      </c>
      <c r="E223" s="206">
        <v>0</v>
      </c>
      <c r="F223" s="206">
        <v>0</v>
      </c>
      <c r="G223" s="561">
        <v>0</v>
      </c>
      <c r="H223" s="242">
        <f t="shared" si="47"/>
        <v>0</v>
      </c>
      <c r="I223" s="717" t="str">
        <f t="shared" si="48"/>
        <v xml:space="preserve"> </v>
      </c>
      <c r="M223"/>
    </row>
    <row r="224" spans="1:13" s="6" customFormat="1" ht="13.5" thickBot="1" x14ac:dyDescent="0.25">
      <c r="A224" s="12"/>
      <c r="C224" s="41"/>
      <c r="D224" s="217" t="s">
        <v>509</v>
      </c>
      <c r="E224" s="207">
        <v>0</v>
      </c>
      <c r="F224" s="207">
        <v>0</v>
      </c>
      <c r="G224" s="549">
        <v>0</v>
      </c>
      <c r="H224" s="243">
        <f t="shared" si="47"/>
        <v>0</v>
      </c>
      <c r="I224" s="711" t="str">
        <f t="shared" si="48"/>
        <v xml:space="preserve"> </v>
      </c>
      <c r="M224"/>
    </row>
    <row r="225" spans="1:13" s="6" customFormat="1" ht="13.5" thickBot="1" x14ac:dyDescent="0.25">
      <c r="A225" s="12"/>
      <c r="C225" s="41"/>
      <c r="D225" s="214" t="s">
        <v>524</v>
      </c>
      <c r="E225" s="246">
        <f>SUM(E218:E224)</f>
        <v>0</v>
      </c>
      <c r="F225" s="246">
        <f>SUM(F218:F224)</f>
        <v>0</v>
      </c>
      <c r="G225" s="548">
        <f>SUM(G218:G224)</f>
        <v>0</v>
      </c>
      <c r="H225" s="243">
        <f t="shared" si="47"/>
        <v>0</v>
      </c>
      <c r="I225" s="711" t="str">
        <f t="shared" si="48"/>
        <v xml:space="preserve"> </v>
      </c>
      <c r="M225"/>
    </row>
    <row r="226" spans="1:13" s="6" customFormat="1" ht="13.5" thickBot="1" x14ac:dyDescent="0.25">
      <c r="A226" s="12"/>
      <c r="C226" s="41"/>
      <c r="D226" s="214" t="s">
        <v>529</v>
      </c>
      <c r="E226" s="246">
        <f>E216+E225</f>
        <v>0</v>
      </c>
      <c r="F226" s="246">
        <f>F216+F225</f>
        <v>0</v>
      </c>
      <c r="G226" s="548">
        <f>G216+G225</f>
        <v>0</v>
      </c>
      <c r="H226" s="243">
        <f t="shared" si="47"/>
        <v>0</v>
      </c>
      <c r="I226" s="711" t="str">
        <f t="shared" si="48"/>
        <v xml:space="preserve"> </v>
      </c>
      <c r="M226"/>
    </row>
    <row r="227" spans="1:13" s="6" customFormat="1" ht="13.5" thickBot="1" x14ac:dyDescent="0.25">
      <c r="A227" s="12"/>
      <c r="C227" s="41"/>
      <c r="D227" s="214" t="s">
        <v>530</v>
      </c>
      <c r="E227" s="249">
        <f>E208+E226</f>
        <v>0</v>
      </c>
      <c r="F227" s="249">
        <f>F208+F226</f>
        <v>0</v>
      </c>
      <c r="G227" s="563">
        <f>G208+G226</f>
        <v>0</v>
      </c>
      <c r="H227" s="249">
        <f>G227-F227</f>
        <v>0</v>
      </c>
      <c r="I227" s="719" t="str">
        <f t="shared" si="48"/>
        <v xml:space="preserve"> </v>
      </c>
      <c r="M227"/>
    </row>
    <row r="228" spans="1:13" s="6" customFormat="1" ht="13.5" thickTop="1" x14ac:dyDescent="0.2">
      <c r="A228" s="12"/>
      <c r="C228" s="41"/>
      <c r="D228" s="825" t="s">
        <v>531</v>
      </c>
      <c r="E228" s="825"/>
      <c r="F228" s="825"/>
      <c r="G228" s="825"/>
      <c r="H228" s="825"/>
      <c r="I228" s="825"/>
      <c r="J228" s="825"/>
      <c r="K228" s="825"/>
      <c r="L228" s="825"/>
    </row>
    <row r="229" spans="1:13" s="6" customFormat="1" x14ac:dyDescent="0.2">
      <c r="A229" s="12"/>
      <c r="C229" s="41"/>
      <c r="D229" s="825" t="s">
        <v>532</v>
      </c>
      <c r="E229" s="825"/>
      <c r="F229" s="825"/>
      <c r="G229" s="825"/>
      <c r="H229" s="825"/>
      <c r="I229" s="825"/>
      <c r="J229" s="825"/>
      <c r="K229" s="825"/>
      <c r="L229" s="825"/>
    </row>
    <row r="230" spans="1:13" s="6" customFormat="1" x14ac:dyDescent="0.2">
      <c r="A230" s="12"/>
      <c r="C230" s="41"/>
      <c r="D230" s="335"/>
      <c r="E230" s="335"/>
      <c r="F230" s="335"/>
      <c r="G230" s="335"/>
      <c r="H230" s="335"/>
      <c r="L230"/>
    </row>
    <row r="231" spans="1:13" s="6" customFormat="1" x14ac:dyDescent="0.2">
      <c r="A231" s="347" t="s">
        <v>483</v>
      </c>
      <c r="C231" s="41"/>
      <c r="D231" s="235" t="s">
        <v>533</v>
      </c>
      <c r="E231" s="12"/>
      <c r="F231" s="12"/>
      <c r="G231" s="12"/>
      <c r="H231" s="12"/>
      <c r="L231"/>
    </row>
    <row r="232" spans="1:13" s="6" customFormat="1" x14ac:dyDescent="0.2">
      <c r="A232" s="12"/>
      <c r="C232" s="41"/>
      <c r="D232" s="12"/>
      <c r="E232" s="12"/>
      <c r="F232" s="12"/>
      <c r="G232" s="12"/>
      <c r="H232" s="12"/>
      <c r="L232"/>
    </row>
    <row r="233" spans="1:13" s="6" customFormat="1" ht="22.5" x14ac:dyDescent="0.2">
      <c r="A233" s="12"/>
      <c r="C233" s="41"/>
      <c r="D233" s="743"/>
      <c r="E233" s="505" t="str">
        <f>$E$138</f>
        <v xml:space="preserve">Actual </v>
      </c>
      <c r="F233" s="505" t="s">
        <v>422</v>
      </c>
      <c r="G233" s="505" t="s">
        <v>148</v>
      </c>
      <c r="H233" s="743" t="s">
        <v>421</v>
      </c>
      <c r="I233" s="743"/>
      <c r="J233" s="743" t="s">
        <v>83</v>
      </c>
      <c r="K233" s="743"/>
      <c r="L233" s="743"/>
      <c r="M233" s="505" t="s">
        <v>84</v>
      </c>
    </row>
    <row r="234" spans="1:13" s="6" customFormat="1" x14ac:dyDescent="0.2">
      <c r="C234" s="41"/>
      <c r="D234" s="743"/>
      <c r="E234" s="505" t="str">
        <f>E152</f>
        <v>2024/25</v>
      </c>
      <c r="F234" s="505" t="str">
        <f t="shared" ref="F234:G234" si="49">F152</f>
        <v>2025/26</v>
      </c>
      <c r="G234" s="505" t="str">
        <f t="shared" si="49"/>
        <v>2026/27</v>
      </c>
      <c r="H234" s="743"/>
      <c r="I234" s="743"/>
      <c r="J234" s="505" t="str">
        <f>J152</f>
        <v>2027/28</v>
      </c>
      <c r="K234" s="505" t="str">
        <f t="shared" ref="K234:L234" si="50">K152</f>
        <v>2028/29</v>
      </c>
      <c r="L234" s="505" t="str">
        <f t="shared" si="50"/>
        <v>2029/30</v>
      </c>
      <c r="M234" s="505" t="s">
        <v>85</v>
      </c>
    </row>
    <row r="235" spans="1:13" x14ac:dyDescent="0.2">
      <c r="D235" s="743"/>
      <c r="E235" s="505" t="str">
        <f>$E$140</f>
        <v>$’000</v>
      </c>
      <c r="F235" s="505" t="s">
        <v>182</v>
      </c>
      <c r="G235" s="505" t="s">
        <v>182</v>
      </c>
      <c r="H235" s="505" t="s">
        <v>182</v>
      </c>
      <c r="I235" s="505" t="s">
        <v>87</v>
      </c>
      <c r="J235" s="505" t="s">
        <v>182</v>
      </c>
      <c r="K235" s="505" t="s">
        <v>182</v>
      </c>
      <c r="L235" s="505" t="s">
        <v>182</v>
      </c>
      <c r="M235" s="568" t="s">
        <v>85</v>
      </c>
    </row>
    <row r="236" spans="1:13" x14ac:dyDescent="0.2">
      <c r="D236" s="172" t="s">
        <v>534</v>
      </c>
      <c r="E236" s="173">
        <v>0</v>
      </c>
      <c r="F236" s="173">
        <v>0</v>
      </c>
      <c r="G236" s="547">
        <v>0</v>
      </c>
      <c r="H236" s="248">
        <f>G236-F236</f>
        <v>0</v>
      </c>
      <c r="I236" s="653" t="str">
        <f>IFERROR(H236/F236," ")</f>
        <v xml:space="preserve"> </v>
      </c>
      <c r="J236" s="173">
        <v>0</v>
      </c>
      <c r="K236" s="173">
        <v>0</v>
      </c>
      <c r="L236" s="173">
        <v>0</v>
      </c>
      <c r="M236" s="173"/>
    </row>
    <row r="237" spans="1:13" ht="13.5" thickBot="1" x14ac:dyDescent="0.25">
      <c r="D237" s="172" t="s">
        <v>535</v>
      </c>
      <c r="E237" s="173">
        <v>0</v>
      </c>
      <c r="F237" s="173">
        <v>0</v>
      </c>
      <c r="G237" s="547">
        <v>0</v>
      </c>
      <c r="H237" s="246">
        <f t="shared" ref="H237:H238" si="51">G237-F237</f>
        <v>0</v>
      </c>
      <c r="I237" s="718" t="str">
        <f t="shared" ref="I237:I238" si="52">IFERROR(H237/F237," ")</f>
        <v xml:space="preserve"> </v>
      </c>
      <c r="J237" s="173">
        <v>0</v>
      </c>
      <c r="K237" s="173">
        <v>0</v>
      </c>
      <c r="L237" s="173">
        <v>0</v>
      </c>
      <c r="M237" s="173"/>
    </row>
    <row r="238" spans="1:13" ht="13.5" thickBot="1" x14ac:dyDescent="0.25">
      <c r="D238" s="175" t="s">
        <v>536</v>
      </c>
      <c r="E238" s="244">
        <f>SUM(E236:E237)</f>
        <v>0</v>
      </c>
      <c r="F238" s="244">
        <f>SUM(F236:F237)</f>
        <v>0</v>
      </c>
      <c r="G238" s="552">
        <f>SUM(G236:G237)</f>
        <v>0</v>
      </c>
      <c r="H238" s="246">
        <f t="shared" si="51"/>
        <v>0</v>
      </c>
      <c r="I238" s="718" t="str">
        <f t="shared" si="52"/>
        <v xml:space="preserve"> </v>
      </c>
      <c r="J238" s="244">
        <f t="shared" ref="J238:L238" si="53">SUM(J236:J237)</f>
        <v>0</v>
      </c>
      <c r="K238" s="244">
        <f t="shared" si="53"/>
        <v>0</v>
      </c>
      <c r="L238" s="244">
        <f t="shared" si="53"/>
        <v>0</v>
      </c>
      <c r="M238" s="244"/>
    </row>
    <row r="240" spans="1:13" x14ac:dyDescent="0.2">
      <c r="D240" s="120" t="s">
        <v>490</v>
      </c>
    </row>
    <row r="241" spans="4:13" x14ac:dyDescent="0.2">
      <c r="D241" s="12"/>
    </row>
    <row r="243" spans="4:13" x14ac:dyDescent="0.2">
      <c r="D243" s="235" t="s">
        <v>537</v>
      </c>
    </row>
    <row r="245" spans="4:13" ht="22.5" x14ac:dyDescent="0.2">
      <c r="D245" s="743"/>
      <c r="E245" s="505" t="str">
        <f>$E$138</f>
        <v xml:space="preserve">Actual </v>
      </c>
      <c r="F245" s="505" t="s">
        <v>422</v>
      </c>
      <c r="G245" s="505" t="s">
        <v>148</v>
      </c>
      <c r="H245" s="743" t="s">
        <v>421</v>
      </c>
      <c r="I245" s="743"/>
      <c r="J245" s="743" t="s">
        <v>83</v>
      </c>
      <c r="K245" s="743"/>
      <c r="L245" s="743"/>
      <c r="M245" s="743" t="s">
        <v>84</v>
      </c>
    </row>
    <row r="246" spans="4:13" x14ac:dyDescent="0.2">
      <c r="D246" s="743"/>
      <c r="E246" s="505" t="str">
        <f>E234</f>
        <v>2024/25</v>
      </c>
      <c r="F246" s="505" t="str">
        <f t="shared" ref="F246:G246" si="54">F234</f>
        <v>2025/26</v>
      </c>
      <c r="G246" s="505" t="str">
        <f t="shared" si="54"/>
        <v>2026/27</v>
      </c>
      <c r="H246" s="743"/>
      <c r="I246" s="743"/>
      <c r="J246" s="505" t="str">
        <f>J234</f>
        <v>2027/28</v>
      </c>
      <c r="K246" s="505" t="str">
        <f t="shared" ref="K246:L246" si="55">K234</f>
        <v>2028/29</v>
      </c>
      <c r="L246" s="505" t="str">
        <f t="shared" si="55"/>
        <v>2029/30</v>
      </c>
      <c r="M246" s="743" t="s">
        <v>85</v>
      </c>
    </row>
    <row r="247" spans="4:13" x14ac:dyDescent="0.2">
      <c r="D247" s="743"/>
      <c r="E247" s="505" t="str">
        <f>$E$140</f>
        <v>$’000</v>
      </c>
      <c r="F247" s="505" t="s">
        <v>182</v>
      </c>
      <c r="G247" s="505" t="s">
        <v>182</v>
      </c>
      <c r="H247" s="505" t="s">
        <v>182</v>
      </c>
      <c r="I247" s="505" t="s">
        <v>87</v>
      </c>
      <c r="J247" s="505" t="s">
        <v>182</v>
      </c>
      <c r="K247" s="505" t="s">
        <v>182</v>
      </c>
      <c r="L247" s="505" t="s">
        <v>182</v>
      </c>
      <c r="M247" s="568" t="s">
        <v>85</v>
      </c>
    </row>
    <row r="248" spans="4:13" x14ac:dyDescent="0.2">
      <c r="D248" s="172" t="s">
        <v>538</v>
      </c>
      <c r="E248" s="173">
        <v>0</v>
      </c>
      <c r="F248" s="173">
        <v>0</v>
      </c>
      <c r="G248" s="547">
        <v>0</v>
      </c>
      <c r="H248" s="242">
        <f>G248-F248</f>
        <v>0</v>
      </c>
      <c r="I248" s="653" t="str">
        <f>IFERROR(H248/F248," ")</f>
        <v xml:space="preserve"> </v>
      </c>
      <c r="J248" s="173">
        <v>0</v>
      </c>
      <c r="K248" s="173">
        <v>0</v>
      </c>
      <c r="L248" s="173">
        <v>0</v>
      </c>
      <c r="M248" s="173"/>
    </row>
    <row r="249" spans="4:13" x14ac:dyDescent="0.2">
      <c r="D249" s="172" t="s">
        <v>539</v>
      </c>
      <c r="E249" s="173">
        <v>0</v>
      </c>
      <c r="F249" s="173">
        <v>0</v>
      </c>
      <c r="G249" s="547">
        <v>0</v>
      </c>
      <c r="H249" s="242">
        <f t="shared" ref="H249:H252" si="56">G249-F249</f>
        <v>0</v>
      </c>
      <c r="I249" s="653" t="str">
        <f t="shared" ref="I249:I252" si="57">IFERROR(H249/F249," ")</f>
        <v xml:space="preserve"> </v>
      </c>
      <c r="J249" s="173">
        <v>0</v>
      </c>
      <c r="K249" s="173">
        <v>0</v>
      </c>
      <c r="L249" s="173">
        <v>0</v>
      </c>
      <c r="M249" s="173"/>
    </row>
    <row r="250" spans="4:13" x14ac:dyDescent="0.2">
      <c r="D250" s="172" t="s">
        <v>540</v>
      </c>
      <c r="E250" s="173">
        <v>0</v>
      </c>
      <c r="F250" s="173">
        <v>0</v>
      </c>
      <c r="G250" s="547">
        <v>0</v>
      </c>
      <c r="H250" s="242">
        <f t="shared" si="56"/>
        <v>0</v>
      </c>
      <c r="I250" s="653" t="str">
        <f t="shared" si="57"/>
        <v xml:space="preserve"> </v>
      </c>
      <c r="J250" s="173">
        <v>0</v>
      </c>
      <c r="K250" s="173">
        <v>0</v>
      </c>
      <c r="L250" s="173">
        <v>0</v>
      </c>
      <c r="M250" s="173"/>
    </row>
    <row r="251" spans="4:13" ht="13.5" thickBot="1" x14ac:dyDescent="0.25">
      <c r="D251" s="198" t="s">
        <v>488</v>
      </c>
      <c r="E251" s="173">
        <v>0</v>
      </c>
      <c r="F251" s="173">
        <v>0</v>
      </c>
      <c r="G251" s="547">
        <v>0</v>
      </c>
      <c r="H251" s="243">
        <f t="shared" si="56"/>
        <v>0</v>
      </c>
      <c r="I251" s="711" t="str">
        <f t="shared" si="57"/>
        <v xml:space="preserve"> </v>
      </c>
      <c r="J251" s="173">
        <v>0</v>
      </c>
      <c r="K251" s="173">
        <v>0</v>
      </c>
      <c r="L251" s="173">
        <v>0</v>
      </c>
      <c r="M251" s="173"/>
    </row>
    <row r="252" spans="4:13" ht="13.5" thickBot="1" x14ac:dyDescent="0.25">
      <c r="D252" s="175" t="s">
        <v>541</v>
      </c>
      <c r="E252" s="244">
        <f>SUM(E248:E251)</f>
        <v>0</v>
      </c>
      <c r="F252" s="244">
        <f>SUM(F248:F251)</f>
        <v>0</v>
      </c>
      <c r="G252" s="552">
        <f>SUM(G248:G251)</f>
        <v>0</v>
      </c>
      <c r="H252" s="243">
        <f t="shared" si="56"/>
        <v>0</v>
      </c>
      <c r="I252" s="711" t="str">
        <f t="shared" si="57"/>
        <v xml:space="preserve"> </v>
      </c>
      <c r="J252" s="244">
        <f>SUM(J248:J251)</f>
        <v>0</v>
      </c>
      <c r="K252" s="244">
        <f t="shared" ref="K252:L252" si="58">SUM(K248:K251)</f>
        <v>0</v>
      </c>
      <c r="L252" s="244">
        <f t="shared" si="58"/>
        <v>0</v>
      </c>
      <c r="M252" s="244"/>
    </row>
    <row r="253" spans="4:13" x14ac:dyDescent="0.2">
      <c r="D253" s="102"/>
      <c r="E253" s="111"/>
      <c r="F253" s="111"/>
      <c r="G253" s="111"/>
      <c r="H253" s="193"/>
    </row>
    <row r="254" spans="4:13" x14ac:dyDescent="0.2">
      <c r="D254" s="120" t="s">
        <v>490</v>
      </c>
      <c r="E254" s="111"/>
      <c r="F254" s="111"/>
      <c r="G254" s="111"/>
      <c r="H254" s="193"/>
    </row>
    <row r="255" spans="4:13" x14ac:dyDescent="0.2">
      <c r="D255" s="12"/>
    </row>
    <row r="257" spans="1:13" x14ac:dyDescent="0.2">
      <c r="A257" s="347" t="s">
        <v>483</v>
      </c>
      <c r="D257" s="235" t="s">
        <v>542</v>
      </c>
    </row>
    <row r="259" spans="1:13" ht="22.5" x14ac:dyDescent="0.2">
      <c r="D259" s="743"/>
      <c r="E259" s="505" t="str">
        <f>$E$138</f>
        <v xml:space="preserve">Actual </v>
      </c>
      <c r="F259" s="505" t="s">
        <v>422</v>
      </c>
      <c r="G259" s="505" t="s">
        <v>148</v>
      </c>
      <c r="H259" s="743" t="s">
        <v>421</v>
      </c>
      <c r="I259" s="743"/>
      <c r="J259" s="743" t="s">
        <v>83</v>
      </c>
      <c r="K259" s="743"/>
      <c r="L259" s="743"/>
      <c r="M259" s="743" t="s">
        <v>84</v>
      </c>
    </row>
    <row r="260" spans="1:13" x14ac:dyDescent="0.2">
      <c r="D260" s="743"/>
      <c r="E260" s="505" t="str">
        <f>E246</f>
        <v>2024/25</v>
      </c>
      <c r="F260" s="505" t="str">
        <f t="shared" ref="F260:G260" si="59">F246</f>
        <v>2025/26</v>
      </c>
      <c r="G260" s="505" t="str">
        <f t="shared" si="59"/>
        <v>2026/27</v>
      </c>
      <c r="H260" s="743"/>
      <c r="I260" s="743"/>
      <c r="J260" s="505" t="str">
        <f>J246</f>
        <v>2027/28</v>
      </c>
      <c r="K260" s="505" t="str">
        <f t="shared" ref="K260:L260" si="60">K246</f>
        <v>2028/29</v>
      </c>
      <c r="L260" s="505" t="str">
        <f t="shared" si="60"/>
        <v>2029/30</v>
      </c>
      <c r="M260" s="743" t="s">
        <v>85</v>
      </c>
    </row>
    <row r="261" spans="1:13" x14ac:dyDescent="0.2">
      <c r="D261" s="743"/>
      <c r="E261" s="505" t="str">
        <f>$E$140</f>
        <v>$’000</v>
      </c>
      <c r="F261" s="505" t="s">
        <v>182</v>
      </c>
      <c r="G261" s="505" t="s">
        <v>182</v>
      </c>
      <c r="H261" s="505" t="s">
        <v>182</v>
      </c>
      <c r="I261" s="505" t="s">
        <v>87</v>
      </c>
      <c r="J261" s="505" t="s">
        <v>182</v>
      </c>
      <c r="K261" s="505" t="s">
        <v>182</v>
      </c>
      <c r="L261" s="505" t="s">
        <v>182</v>
      </c>
      <c r="M261" s="568" t="s">
        <v>85</v>
      </c>
    </row>
    <row r="262" spans="1:13" x14ac:dyDescent="0.2">
      <c r="D262" s="172" t="s">
        <v>543</v>
      </c>
      <c r="E262" s="218">
        <v>0</v>
      </c>
      <c r="F262" s="218">
        <v>0</v>
      </c>
      <c r="G262" s="564">
        <v>0</v>
      </c>
      <c r="H262" s="250">
        <f>G262-F262</f>
        <v>0</v>
      </c>
      <c r="I262" s="653" t="str">
        <f>IFERROR(H262/F262," ")</f>
        <v xml:space="preserve"> </v>
      </c>
      <c r="J262" s="173">
        <v>0</v>
      </c>
      <c r="K262" s="173">
        <v>0</v>
      </c>
      <c r="L262" s="173">
        <v>0</v>
      </c>
      <c r="M262" s="173"/>
    </row>
    <row r="263" spans="1:13" x14ac:dyDescent="0.2">
      <c r="D263" s="172" t="s">
        <v>544</v>
      </c>
      <c r="E263" s="218">
        <v>0</v>
      </c>
      <c r="F263" s="218">
        <v>0</v>
      </c>
      <c r="G263" s="564">
        <v>0</v>
      </c>
      <c r="H263" s="250">
        <f t="shared" ref="H263:H266" si="61">G263-F263</f>
        <v>0</v>
      </c>
      <c r="I263" s="653" t="str">
        <f t="shared" ref="I263:I266" si="62">IFERROR(H263/F263," ")</f>
        <v xml:space="preserve"> </v>
      </c>
      <c r="J263" s="173">
        <v>0</v>
      </c>
      <c r="K263" s="173">
        <v>0</v>
      </c>
      <c r="L263" s="173">
        <v>0</v>
      </c>
      <c r="M263" s="173"/>
    </row>
    <row r="264" spans="1:13" x14ac:dyDescent="0.2">
      <c r="D264" s="172" t="s">
        <v>545</v>
      </c>
      <c r="E264" s="218">
        <v>0</v>
      </c>
      <c r="F264" s="218">
        <v>0</v>
      </c>
      <c r="G264" s="564">
        <v>0</v>
      </c>
      <c r="H264" s="250">
        <f t="shared" si="61"/>
        <v>0</v>
      </c>
      <c r="I264" s="653" t="str">
        <f t="shared" si="62"/>
        <v xml:space="preserve"> </v>
      </c>
      <c r="J264" s="173">
        <v>0</v>
      </c>
      <c r="K264" s="173">
        <v>0</v>
      </c>
      <c r="L264" s="173">
        <v>0</v>
      </c>
      <c r="M264" s="173"/>
    </row>
    <row r="265" spans="1:13" ht="13.5" thickBot="1" x14ac:dyDescent="0.25">
      <c r="D265" s="198" t="s">
        <v>488</v>
      </c>
      <c r="E265" s="218">
        <v>0</v>
      </c>
      <c r="F265" s="218">
        <v>0</v>
      </c>
      <c r="G265" s="564">
        <v>0</v>
      </c>
      <c r="H265" s="251">
        <f t="shared" si="61"/>
        <v>0</v>
      </c>
      <c r="I265" s="720" t="str">
        <f t="shared" si="62"/>
        <v xml:space="preserve"> </v>
      </c>
      <c r="J265" s="173">
        <v>0</v>
      </c>
      <c r="K265" s="173">
        <v>0</v>
      </c>
      <c r="L265" s="173">
        <v>0</v>
      </c>
      <c r="M265" s="173"/>
    </row>
    <row r="266" spans="1:13" ht="13.5" thickBot="1" x14ac:dyDescent="0.25">
      <c r="D266" s="175" t="s">
        <v>546</v>
      </c>
      <c r="E266" s="252">
        <f>SUM(E262:E265)</f>
        <v>0</v>
      </c>
      <c r="F266" s="252">
        <f>SUM(F262:F265)</f>
        <v>0</v>
      </c>
      <c r="G266" s="565">
        <f>SUM(G262:G265)</f>
        <v>0</v>
      </c>
      <c r="H266" s="252">
        <f t="shared" si="61"/>
        <v>0</v>
      </c>
      <c r="I266" s="721" t="str">
        <f t="shared" si="62"/>
        <v xml:space="preserve"> </v>
      </c>
      <c r="J266" s="244">
        <f>SUM(J262:J265)</f>
        <v>0</v>
      </c>
      <c r="K266" s="244">
        <f t="shared" ref="K266:L266" si="63">SUM(K262:K265)</f>
        <v>0</v>
      </c>
      <c r="L266" s="244">
        <f t="shared" si="63"/>
        <v>0</v>
      </c>
      <c r="M266" s="244"/>
    </row>
    <row r="267" spans="1:13" x14ac:dyDescent="0.2">
      <c r="D267" s="180"/>
      <c r="E267" s="185"/>
      <c r="F267" s="219"/>
      <c r="G267" s="185"/>
      <c r="H267" s="181"/>
    </row>
    <row r="268" spans="1:13" x14ac:dyDescent="0.2">
      <c r="D268" s="120" t="s">
        <v>490</v>
      </c>
      <c r="E268" s="185"/>
      <c r="F268" s="219"/>
      <c r="G268" s="185"/>
      <c r="H268" s="181"/>
    </row>
    <row r="270" spans="1:13" x14ac:dyDescent="0.2">
      <c r="A270" s="347" t="s">
        <v>483</v>
      </c>
      <c r="D270" s="235" t="s">
        <v>547</v>
      </c>
    </row>
    <row r="272" spans="1:13" ht="22.5" x14ac:dyDescent="0.2">
      <c r="D272" s="743"/>
      <c r="E272" s="505" t="str">
        <f>$E$138</f>
        <v xml:space="preserve">Actual </v>
      </c>
      <c r="F272" s="505" t="s">
        <v>422</v>
      </c>
      <c r="G272" s="505" t="s">
        <v>148</v>
      </c>
      <c r="H272" s="743" t="s">
        <v>421</v>
      </c>
      <c r="I272" s="743"/>
      <c r="J272" s="743" t="s">
        <v>83</v>
      </c>
      <c r="K272" s="743"/>
      <c r="L272" s="743"/>
      <c r="M272" s="743" t="s">
        <v>84</v>
      </c>
    </row>
    <row r="273" spans="1:13" x14ac:dyDescent="0.2">
      <c r="D273" s="743"/>
      <c r="E273" s="505" t="str">
        <f>E260</f>
        <v>2024/25</v>
      </c>
      <c r="F273" s="505" t="str">
        <f t="shared" ref="F273:G273" si="64">F260</f>
        <v>2025/26</v>
      </c>
      <c r="G273" s="505" t="str">
        <f t="shared" si="64"/>
        <v>2026/27</v>
      </c>
      <c r="H273" s="743"/>
      <c r="I273" s="743"/>
      <c r="J273" s="505" t="str">
        <f>J260</f>
        <v>2027/28</v>
      </c>
      <c r="K273" s="505" t="str">
        <f t="shared" ref="K273:L273" si="65">K260</f>
        <v>2028/29</v>
      </c>
      <c r="L273" s="505" t="str">
        <f t="shared" si="65"/>
        <v>2029/30</v>
      </c>
      <c r="M273" s="743" t="s">
        <v>85</v>
      </c>
    </row>
    <row r="274" spans="1:13" x14ac:dyDescent="0.2">
      <c r="D274" s="743"/>
      <c r="E274" s="505" t="str">
        <f>$E$140</f>
        <v>$’000</v>
      </c>
      <c r="F274" s="505" t="s">
        <v>182</v>
      </c>
      <c r="G274" s="505" t="s">
        <v>182</v>
      </c>
      <c r="H274" s="505" t="s">
        <v>182</v>
      </c>
      <c r="I274" s="505" t="s">
        <v>87</v>
      </c>
      <c r="J274" s="505" t="s">
        <v>182</v>
      </c>
      <c r="K274" s="505" t="s">
        <v>182</v>
      </c>
      <c r="L274" s="505" t="s">
        <v>182</v>
      </c>
      <c r="M274" s="568" t="s">
        <v>85</v>
      </c>
    </row>
    <row r="275" spans="1:13" ht="22.5" x14ac:dyDescent="0.2">
      <c r="D275" s="172" t="s">
        <v>548</v>
      </c>
      <c r="E275" s="173">
        <v>0</v>
      </c>
      <c r="F275" s="173">
        <v>0</v>
      </c>
      <c r="G275" s="547">
        <v>0</v>
      </c>
      <c r="H275" s="242">
        <f>G275-F275</f>
        <v>0</v>
      </c>
      <c r="I275" s="653" t="str">
        <f>IFERROR(H275/F275," ")</f>
        <v xml:space="preserve"> </v>
      </c>
      <c r="J275" s="173">
        <v>0</v>
      </c>
      <c r="K275" s="173">
        <v>0</v>
      </c>
      <c r="L275" s="173">
        <v>0</v>
      </c>
      <c r="M275" s="173"/>
    </row>
    <row r="276" spans="1:13" x14ac:dyDescent="0.2">
      <c r="D276" s="172" t="s">
        <v>549</v>
      </c>
      <c r="E276" s="173">
        <v>0</v>
      </c>
      <c r="F276" s="173">
        <v>0</v>
      </c>
      <c r="G276" s="547">
        <v>0</v>
      </c>
      <c r="H276" s="242">
        <f t="shared" ref="H276:H279" si="66">G276-F276</f>
        <v>0</v>
      </c>
      <c r="I276" s="653" t="str">
        <f t="shared" ref="I276:I279" si="67">IFERROR(H276/F276," ")</f>
        <v xml:space="preserve"> </v>
      </c>
      <c r="J276" s="173">
        <v>0</v>
      </c>
      <c r="K276" s="173">
        <v>0</v>
      </c>
      <c r="L276" s="173">
        <v>0</v>
      </c>
      <c r="M276" s="173"/>
    </row>
    <row r="277" spans="1:13" x14ac:dyDescent="0.2">
      <c r="D277" s="172" t="s">
        <v>550</v>
      </c>
      <c r="E277" s="173">
        <v>0</v>
      </c>
      <c r="F277" s="173">
        <v>0</v>
      </c>
      <c r="G277" s="547">
        <v>0</v>
      </c>
      <c r="H277" s="242">
        <f t="shared" si="66"/>
        <v>0</v>
      </c>
      <c r="I277" s="653" t="str">
        <f t="shared" si="67"/>
        <v xml:space="preserve"> </v>
      </c>
      <c r="J277" s="173">
        <v>0</v>
      </c>
      <c r="K277" s="173">
        <v>0</v>
      </c>
      <c r="L277" s="173">
        <v>0</v>
      </c>
      <c r="M277" s="173"/>
    </row>
    <row r="278" spans="1:13" ht="13.5" thickBot="1" x14ac:dyDescent="0.25">
      <c r="D278" s="198" t="s">
        <v>488</v>
      </c>
      <c r="E278" s="173">
        <v>0</v>
      </c>
      <c r="F278" s="173">
        <v>0</v>
      </c>
      <c r="G278" s="547">
        <v>0</v>
      </c>
      <c r="H278" s="243">
        <f t="shared" si="66"/>
        <v>0</v>
      </c>
      <c r="I278" s="711" t="str">
        <f t="shared" si="67"/>
        <v xml:space="preserve"> </v>
      </c>
      <c r="J278" s="173">
        <v>0</v>
      </c>
      <c r="K278" s="173">
        <v>0</v>
      </c>
      <c r="L278" s="173">
        <v>0</v>
      </c>
      <c r="M278" s="173"/>
    </row>
    <row r="279" spans="1:13" ht="13.5" thickBot="1" x14ac:dyDescent="0.25">
      <c r="D279" s="175" t="s">
        <v>551</v>
      </c>
      <c r="E279" s="244">
        <f>SUM(E275:E278)</f>
        <v>0</v>
      </c>
      <c r="F279" s="244">
        <f>SUM(F275:F278)</f>
        <v>0</v>
      </c>
      <c r="G279" s="552">
        <f>SUM(G275:G278)</f>
        <v>0</v>
      </c>
      <c r="H279" s="243">
        <f t="shared" si="66"/>
        <v>0</v>
      </c>
      <c r="I279" s="711" t="str">
        <f t="shared" si="67"/>
        <v xml:space="preserve"> </v>
      </c>
      <c r="J279" s="244">
        <f>SUM(J275:J278)</f>
        <v>0</v>
      </c>
      <c r="K279" s="244">
        <f t="shared" ref="K279:L279" si="68">SUM(K275:K278)</f>
        <v>0</v>
      </c>
      <c r="L279" s="244">
        <f t="shared" si="68"/>
        <v>0</v>
      </c>
      <c r="M279" s="244"/>
    </row>
    <row r="280" spans="1:13" x14ac:dyDescent="0.2">
      <c r="D280" s="180"/>
      <c r="E280" s="178"/>
      <c r="F280" s="179"/>
      <c r="G280" s="178"/>
      <c r="H280" s="181"/>
    </row>
    <row r="281" spans="1:13" x14ac:dyDescent="0.2">
      <c r="D281" s="120" t="s">
        <v>490</v>
      </c>
      <c r="E281" s="178"/>
      <c r="F281" s="179"/>
      <c r="G281" s="178"/>
      <c r="H281" s="181"/>
    </row>
    <row r="282" spans="1:13" x14ac:dyDescent="0.2">
      <c r="D282" s="120"/>
      <c r="E282" s="178"/>
      <c r="F282" s="179"/>
      <c r="G282" s="178"/>
      <c r="H282" s="181"/>
    </row>
    <row r="283" spans="1:13" x14ac:dyDescent="0.2">
      <c r="A283" s="347" t="s">
        <v>483</v>
      </c>
      <c r="D283" s="235" t="s">
        <v>552</v>
      </c>
    </row>
    <row r="285" spans="1:13" ht="22.5" x14ac:dyDescent="0.2">
      <c r="D285" s="505"/>
      <c r="E285" s="505" t="str">
        <f>$E$138</f>
        <v xml:space="preserve">Actual </v>
      </c>
      <c r="F285" s="505" t="s">
        <v>422</v>
      </c>
      <c r="G285" s="505" t="s">
        <v>148</v>
      </c>
      <c r="H285" s="743" t="s">
        <v>421</v>
      </c>
      <c r="I285" s="743"/>
      <c r="J285" s="743" t="s">
        <v>83</v>
      </c>
      <c r="K285" s="743"/>
      <c r="L285" s="743"/>
      <c r="M285" s="743" t="s">
        <v>84</v>
      </c>
    </row>
    <row r="286" spans="1:13" x14ac:dyDescent="0.2">
      <c r="D286" s="505"/>
      <c r="E286" s="505" t="str">
        <f>E273</f>
        <v>2024/25</v>
      </c>
      <c r="F286" s="505" t="str">
        <f t="shared" ref="F286:G286" si="69">F273</f>
        <v>2025/26</v>
      </c>
      <c r="G286" s="505" t="str">
        <f t="shared" si="69"/>
        <v>2026/27</v>
      </c>
      <c r="H286" s="743"/>
      <c r="I286" s="743"/>
      <c r="J286" s="505" t="str">
        <f>J273</f>
        <v>2027/28</v>
      </c>
      <c r="K286" s="505" t="str">
        <f t="shared" ref="K286:L286" si="70">K273</f>
        <v>2028/29</v>
      </c>
      <c r="L286" s="505" t="str">
        <f t="shared" si="70"/>
        <v>2029/30</v>
      </c>
      <c r="M286" s="743" t="s">
        <v>85</v>
      </c>
    </row>
    <row r="287" spans="1:13" x14ac:dyDescent="0.2">
      <c r="D287" s="505"/>
      <c r="E287" s="505" t="str">
        <f>$E$140</f>
        <v>$’000</v>
      </c>
      <c r="F287" s="505" t="s">
        <v>182</v>
      </c>
      <c r="G287" s="505" t="s">
        <v>182</v>
      </c>
      <c r="H287" s="505" t="s">
        <v>182</v>
      </c>
      <c r="I287" s="505" t="s">
        <v>87</v>
      </c>
      <c r="J287" s="505" t="s">
        <v>182</v>
      </c>
      <c r="K287" s="505" t="s">
        <v>182</v>
      </c>
      <c r="L287" s="505" t="s">
        <v>182</v>
      </c>
      <c r="M287" s="568" t="s">
        <v>85</v>
      </c>
    </row>
    <row r="288" spans="1:13" x14ac:dyDescent="0.2">
      <c r="D288" s="172" t="s">
        <v>333</v>
      </c>
      <c r="E288" s="173">
        <v>0</v>
      </c>
      <c r="F288" s="173">
        <v>0</v>
      </c>
      <c r="G288" s="547">
        <v>0</v>
      </c>
      <c r="H288" s="242">
        <f>G288-F288</f>
        <v>0</v>
      </c>
      <c r="I288" s="653" t="str">
        <f>IFERROR(H288/F288," ")</f>
        <v xml:space="preserve"> </v>
      </c>
      <c r="J288" s="173">
        <v>0</v>
      </c>
      <c r="K288" s="173">
        <v>0</v>
      </c>
      <c r="L288" s="173">
        <v>0</v>
      </c>
      <c r="M288" s="173"/>
    </row>
    <row r="289" spans="1:13" x14ac:dyDescent="0.2">
      <c r="D289" s="172" t="s">
        <v>553</v>
      </c>
      <c r="E289" s="173">
        <v>0</v>
      </c>
      <c r="F289" s="173">
        <v>0</v>
      </c>
      <c r="G289" s="547">
        <v>0</v>
      </c>
      <c r="H289" s="242">
        <f t="shared" ref="H289:H292" si="71">G289-F289</f>
        <v>0</v>
      </c>
      <c r="I289" s="653" t="str">
        <f t="shared" ref="I289:I292" si="72">IFERROR(H289/F289," ")</f>
        <v xml:space="preserve"> </v>
      </c>
      <c r="J289" s="173">
        <v>0</v>
      </c>
      <c r="K289" s="173">
        <v>0</v>
      </c>
      <c r="L289" s="173">
        <v>0</v>
      </c>
      <c r="M289" s="173"/>
    </row>
    <row r="290" spans="1:13" x14ac:dyDescent="0.2">
      <c r="D290" s="172" t="s">
        <v>350</v>
      </c>
      <c r="E290" s="173">
        <v>0</v>
      </c>
      <c r="F290" s="173">
        <v>0</v>
      </c>
      <c r="G290" s="547">
        <v>0</v>
      </c>
      <c r="H290" s="242">
        <f t="shared" si="71"/>
        <v>0</v>
      </c>
      <c r="I290" s="653" t="str">
        <f t="shared" si="72"/>
        <v xml:space="preserve"> </v>
      </c>
      <c r="J290" s="173">
        <v>0</v>
      </c>
      <c r="K290" s="173">
        <v>0</v>
      </c>
      <c r="L290" s="173">
        <v>0</v>
      </c>
      <c r="M290" s="173"/>
    </row>
    <row r="291" spans="1:13" ht="13.5" thickBot="1" x14ac:dyDescent="0.25">
      <c r="D291" s="198" t="s">
        <v>488</v>
      </c>
      <c r="E291" s="173">
        <v>0</v>
      </c>
      <c r="F291" s="173">
        <v>0</v>
      </c>
      <c r="G291" s="547">
        <v>0</v>
      </c>
      <c r="H291" s="243">
        <f t="shared" si="71"/>
        <v>0</v>
      </c>
      <c r="I291" s="711" t="str">
        <f t="shared" si="72"/>
        <v xml:space="preserve"> </v>
      </c>
      <c r="J291" s="173">
        <v>0</v>
      </c>
      <c r="K291" s="173">
        <v>0</v>
      </c>
      <c r="L291" s="173">
        <v>0</v>
      </c>
      <c r="M291" s="173"/>
    </row>
    <row r="292" spans="1:13" ht="13.5" thickBot="1" x14ac:dyDescent="0.25">
      <c r="D292" s="175" t="s">
        <v>554</v>
      </c>
      <c r="E292" s="253">
        <f>SUM(E288:E291)</f>
        <v>0</v>
      </c>
      <c r="F292" s="253">
        <f>SUM(F288:F291)</f>
        <v>0</v>
      </c>
      <c r="G292" s="566">
        <f>SUM(G288:G291)</f>
        <v>0</v>
      </c>
      <c r="H292" s="243">
        <f t="shared" si="71"/>
        <v>0</v>
      </c>
      <c r="I292" s="711" t="str">
        <f t="shared" si="72"/>
        <v xml:space="preserve"> </v>
      </c>
      <c r="J292" s="244">
        <f>SUM(J288:J291)</f>
        <v>0</v>
      </c>
      <c r="K292" s="244">
        <f t="shared" ref="K292:L292" si="73">SUM(K288:K291)</f>
        <v>0</v>
      </c>
      <c r="L292" s="244">
        <f t="shared" si="73"/>
        <v>0</v>
      </c>
      <c r="M292" s="244"/>
    </row>
    <row r="293" spans="1:13" x14ac:dyDescent="0.2">
      <c r="D293" s="102"/>
      <c r="E293" s="111"/>
      <c r="F293" s="111"/>
      <c r="G293" s="111"/>
      <c r="H293" s="193"/>
    </row>
    <row r="294" spans="1:13" x14ac:dyDescent="0.2">
      <c r="D294" s="120" t="s">
        <v>490</v>
      </c>
      <c r="E294" s="111"/>
      <c r="F294" s="111"/>
      <c r="G294" s="111"/>
      <c r="H294" s="193"/>
    </row>
    <row r="295" spans="1:13" x14ac:dyDescent="0.2">
      <c r="D295" s="120"/>
      <c r="E295" s="111"/>
      <c r="F295" s="111"/>
      <c r="G295" s="111"/>
      <c r="H295" s="193"/>
    </row>
    <row r="296" spans="1:13" x14ac:dyDescent="0.2">
      <c r="A296" s="347" t="s">
        <v>483</v>
      </c>
      <c r="D296" s="235" t="s">
        <v>555</v>
      </c>
      <c r="E296" s="111"/>
      <c r="F296" s="111"/>
      <c r="G296" s="111"/>
      <c r="H296" s="193"/>
    </row>
    <row r="297" spans="1:13" x14ac:dyDescent="0.2">
      <c r="D297" s="120"/>
      <c r="E297" s="111"/>
      <c r="F297" s="111"/>
      <c r="G297" s="111"/>
      <c r="H297" s="193"/>
    </row>
    <row r="298" spans="1:13" ht="22.5" x14ac:dyDescent="0.2">
      <c r="D298" s="505"/>
      <c r="E298" s="505" t="str">
        <f>$E$138</f>
        <v xml:space="preserve">Actual </v>
      </c>
      <c r="F298" s="505" t="s">
        <v>422</v>
      </c>
      <c r="G298" s="505" t="s">
        <v>148</v>
      </c>
      <c r="H298" s="743" t="s">
        <v>421</v>
      </c>
      <c r="I298" s="743"/>
      <c r="J298" s="743" t="s">
        <v>83</v>
      </c>
      <c r="K298" s="743"/>
      <c r="L298" s="743"/>
      <c r="M298" s="743" t="s">
        <v>84</v>
      </c>
    </row>
    <row r="299" spans="1:13" x14ac:dyDescent="0.2">
      <c r="D299" s="505"/>
      <c r="E299" s="505" t="str">
        <f>E286</f>
        <v>2024/25</v>
      </c>
      <c r="F299" s="505" t="str">
        <f t="shared" ref="F299:G299" si="74">F286</f>
        <v>2025/26</v>
      </c>
      <c r="G299" s="505" t="str">
        <f t="shared" si="74"/>
        <v>2026/27</v>
      </c>
      <c r="H299" s="743"/>
      <c r="I299" s="743"/>
      <c r="J299" s="505" t="str">
        <f>J286</f>
        <v>2027/28</v>
      </c>
      <c r="K299" s="505" t="str">
        <f t="shared" ref="K299:L299" si="75">K286</f>
        <v>2028/29</v>
      </c>
      <c r="L299" s="505" t="str">
        <f t="shared" si="75"/>
        <v>2029/30</v>
      </c>
      <c r="M299" s="743" t="s">
        <v>85</v>
      </c>
    </row>
    <row r="300" spans="1:13" x14ac:dyDescent="0.2">
      <c r="D300" s="505"/>
      <c r="E300" s="505" t="str">
        <f>$E$140</f>
        <v>$’000</v>
      </c>
      <c r="F300" s="505" t="s">
        <v>182</v>
      </c>
      <c r="G300" s="505" t="s">
        <v>182</v>
      </c>
      <c r="H300" s="505" t="s">
        <v>182</v>
      </c>
      <c r="I300" s="505" t="s">
        <v>87</v>
      </c>
      <c r="J300" s="505" t="s">
        <v>182</v>
      </c>
      <c r="K300" s="505" t="s">
        <v>182</v>
      </c>
      <c r="L300" s="505" t="s">
        <v>182</v>
      </c>
      <c r="M300" s="568" t="s">
        <v>85</v>
      </c>
    </row>
    <row r="301" spans="1:13" x14ac:dyDescent="0.2">
      <c r="D301" s="172" t="s">
        <v>266</v>
      </c>
      <c r="E301" s="173">
        <v>0</v>
      </c>
      <c r="F301" s="173">
        <v>0</v>
      </c>
      <c r="G301" s="547">
        <v>0</v>
      </c>
      <c r="H301" s="242">
        <f>G301-F301</f>
        <v>0</v>
      </c>
      <c r="I301" s="653" t="str">
        <f>IFERROR(H301/F301," ")</f>
        <v xml:space="preserve"> </v>
      </c>
      <c r="J301" s="173">
        <v>0</v>
      </c>
      <c r="K301" s="173">
        <v>0</v>
      </c>
      <c r="L301" s="173">
        <v>0</v>
      </c>
      <c r="M301" s="173"/>
    </row>
    <row r="302" spans="1:13" ht="13.5" thickBot="1" x14ac:dyDescent="0.25">
      <c r="D302" s="198" t="s">
        <v>488</v>
      </c>
      <c r="E302" s="173">
        <v>0</v>
      </c>
      <c r="F302" s="173">
        <v>0</v>
      </c>
      <c r="G302" s="547">
        <v>0</v>
      </c>
      <c r="H302" s="243">
        <f t="shared" ref="H302:H303" si="76">G302-F302</f>
        <v>0</v>
      </c>
      <c r="I302" s="711" t="str">
        <f t="shared" ref="I302:I303" si="77">IFERROR(H302/F302," ")</f>
        <v xml:space="preserve"> </v>
      </c>
      <c r="J302" s="173">
        <v>0</v>
      </c>
      <c r="K302" s="173">
        <v>0</v>
      </c>
      <c r="L302" s="173">
        <v>0</v>
      </c>
      <c r="M302" s="173"/>
    </row>
    <row r="303" spans="1:13" ht="13.5" thickBot="1" x14ac:dyDescent="0.25">
      <c r="D303" s="175" t="s">
        <v>556</v>
      </c>
      <c r="E303" s="253">
        <f>SUM(E301:E302)</f>
        <v>0</v>
      </c>
      <c r="F303" s="253">
        <f>SUM(F301:F302)</f>
        <v>0</v>
      </c>
      <c r="G303" s="566">
        <f>SUM(G301:G302)</f>
        <v>0</v>
      </c>
      <c r="H303" s="243">
        <f t="shared" si="76"/>
        <v>0</v>
      </c>
      <c r="I303" s="711" t="str">
        <f t="shared" si="77"/>
        <v xml:space="preserve"> </v>
      </c>
      <c r="J303" s="244">
        <f t="shared" ref="J303" si="78">SUM(J301:J302)</f>
        <v>0</v>
      </c>
      <c r="K303" s="244">
        <f t="shared" ref="K303" si="79">SUM(K301:K302)</f>
        <v>0</v>
      </c>
      <c r="L303" s="244">
        <f t="shared" ref="L303" si="80">SUM(L301:L302)</f>
        <v>0</v>
      </c>
      <c r="M303" s="244"/>
    </row>
    <row r="304" spans="1:13" x14ac:dyDescent="0.2">
      <c r="D304" s="120"/>
      <c r="E304" s="111"/>
      <c r="F304" s="111"/>
      <c r="G304" s="111"/>
      <c r="H304" s="193"/>
    </row>
    <row r="305" spans="1:13" x14ac:dyDescent="0.2">
      <c r="A305" s="347" t="s">
        <v>483</v>
      </c>
      <c r="D305" s="235" t="s">
        <v>557</v>
      </c>
      <c r="E305" s="111"/>
      <c r="F305" s="111"/>
      <c r="G305" s="111"/>
      <c r="H305" s="193"/>
    </row>
    <row r="306" spans="1:13" x14ac:dyDescent="0.2">
      <c r="D306" s="120"/>
      <c r="E306" s="111"/>
      <c r="F306" s="111"/>
      <c r="G306" s="111"/>
      <c r="H306" s="193"/>
    </row>
    <row r="307" spans="1:13" ht="22.5" x14ac:dyDescent="0.2">
      <c r="D307" s="505"/>
      <c r="E307" s="505" t="str">
        <f>$E$138</f>
        <v xml:space="preserve">Actual </v>
      </c>
      <c r="F307" s="505" t="s">
        <v>422</v>
      </c>
      <c r="G307" s="505" t="s">
        <v>148</v>
      </c>
      <c r="H307" s="743" t="s">
        <v>421</v>
      </c>
      <c r="I307" s="743"/>
      <c r="J307" s="743" t="s">
        <v>83</v>
      </c>
      <c r="K307" s="743"/>
      <c r="L307" s="743"/>
      <c r="M307" s="743" t="s">
        <v>84</v>
      </c>
    </row>
    <row r="308" spans="1:13" x14ac:dyDescent="0.2">
      <c r="D308" s="505"/>
      <c r="E308" s="505" t="str">
        <f>E299</f>
        <v>2024/25</v>
      </c>
      <c r="F308" s="505" t="str">
        <f t="shared" ref="F308:G308" si="81">F299</f>
        <v>2025/26</v>
      </c>
      <c r="G308" s="505" t="str">
        <f t="shared" si="81"/>
        <v>2026/27</v>
      </c>
      <c r="H308" s="743"/>
      <c r="I308" s="743"/>
      <c r="J308" s="505" t="str">
        <f>J299</f>
        <v>2027/28</v>
      </c>
      <c r="K308" s="505" t="str">
        <f t="shared" ref="K308:L308" si="82">K299</f>
        <v>2028/29</v>
      </c>
      <c r="L308" s="505" t="str">
        <f t="shared" si="82"/>
        <v>2029/30</v>
      </c>
      <c r="M308" s="743" t="s">
        <v>85</v>
      </c>
    </row>
    <row r="309" spans="1:13" x14ac:dyDescent="0.2">
      <c r="D309" s="505"/>
      <c r="E309" s="505" t="str">
        <f>$E$140</f>
        <v>$’000</v>
      </c>
      <c r="F309" s="505" t="s">
        <v>182</v>
      </c>
      <c r="G309" s="505" t="s">
        <v>182</v>
      </c>
      <c r="H309" s="505" t="s">
        <v>182</v>
      </c>
      <c r="I309" s="505" t="s">
        <v>87</v>
      </c>
      <c r="J309" s="505" t="s">
        <v>182</v>
      </c>
      <c r="K309" s="505" t="s">
        <v>182</v>
      </c>
      <c r="L309" s="505" t="s">
        <v>182</v>
      </c>
      <c r="M309" s="568" t="s">
        <v>85</v>
      </c>
    </row>
    <row r="310" spans="1:13" x14ac:dyDescent="0.2">
      <c r="D310" s="172" t="s">
        <v>558</v>
      </c>
      <c r="E310" s="173">
        <v>0</v>
      </c>
      <c r="F310" s="173">
        <v>0</v>
      </c>
      <c r="G310" s="547">
        <v>0</v>
      </c>
      <c r="H310" s="242">
        <f>G310-F310</f>
        <v>0</v>
      </c>
      <c r="I310" s="653" t="str">
        <f>IFERROR(H310/F310," ")</f>
        <v xml:space="preserve"> </v>
      </c>
      <c r="J310" s="173">
        <v>0</v>
      </c>
      <c r="K310" s="173">
        <v>0</v>
      </c>
      <c r="L310" s="173">
        <v>0</v>
      </c>
      <c r="M310" s="173"/>
    </row>
    <row r="311" spans="1:13" ht="13.5" thickBot="1" x14ac:dyDescent="0.25">
      <c r="D311" s="198" t="s">
        <v>488</v>
      </c>
      <c r="E311" s="173">
        <v>0</v>
      </c>
      <c r="F311" s="173">
        <v>0</v>
      </c>
      <c r="G311" s="547">
        <v>0</v>
      </c>
      <c r="H311" s="243">
        <f t="shared" ref="H311:H312" si="83">G311-F311</f>
        <v>0</v>
      </c>
      <c r="I311" s="711" t="str">
        <f t="shared" ref="I311:I312" si="84">IFERROR(H311/F311," ")</f>
        <v xml:space="preserve"> </v>
      </c>
      <c r="J311" s="173">
        <v>0</v>
      </c>
      <c r="K311" s="173">
        <v>0</v>
      </c>
      <c r="L311" s="173">
        <v>0</v>
      </c>
      <c r="M311" s="173"/>
    </row>
    <row r="312" spans="1:13" ht="13.5" thickBot="1" x14ac:dyDescent="0.25">
      <c r="D312" s="175" t="s">
        <v>559</v>
      </c>
      <c r="E312" s="253">
        <f>SUM(E310:E311)</f>
        <v>0</v>
      </c>
      <c r="F312" s="253">
        <f>SUM(F310:F311)</f>
        <v>0</v>
      </c>
      <c r="G312" s="566">
        <f>SUM(G310:G311)</f>
        <v>0</v>
      </c>
      <c r="H312" s="243">
        <f t="shared" si="83"/>
        <v>0</v>
      </c>
      <c r="I312" s="711" t="str">
        <f t="shared" si="84"/>
        <v xml:space="preserve"> </v>
      </c>
      <c r="J312" s="244">
        <f t="shared" ref="J312" si="85">SUM(J310:J311)</f>
        <v>0</v>
      </c>
      <c r="K312" s="244">
        <f t="shared" ref="K312" si="86">SUM(K310:K311)</f>
        <v>0</v>
      </c>
      <c r="L312" s="244">
        <f t="shared" ref="L312" si="87">SUM(L310:L311)</f>
        <v>0</v>
      </c>
      <c r="M312" s="244"/>
    </row>
    <row r="314" spans="1:13" x14ac:dyDescent="0.2">
      <c r="A314" s="347" t="s">
        <v>483</v>
      </c>
      <c r="D314" s="235" t="s">
        <v>560</v>
      </c>
    </row>
    <row r="316" spans="1:13" x14ac:dyDescent="0.2">
      <c r="D316" s="220" t="s">
        <v>561</v>
      </c>
      <c r="E316" s="111"/>
      <c r="F316" s="111"/>
      <c r="G316" s="111"/>
      <c r="H316" s="193"/>
    </row>
    <row r="317" spans="1:13" x14ac:dyDescent="0.2">
      <c r="D317" s="102"/>
      <c r="E317" s="111"/>
      <c r="F317" s="111"/>
      <c r="G317" s="111"/>
      <c r="H317" s="193"/>
    </row>
    <row r="318" spans="1:13" ht="22.5" x14ac:dyDescent="0.2">
      <c r="D318" s="505"/>
      <c r="E318" s="505" t="str">
        <f>$E$138</f>
        <v xml:space="preserve">Actual </v>
      </c>
      <c r="F318" s="505" t="s">
        <v>422</v>
      </c>
      <c r="G318" s="505" t="s">
        <v>148</v>
      </c>
      <c r="H318" s="743" t="s">
        <v>421</v>
      </c>
      <c r="I318" s="743"/>
      <c r="J318" s="743" t="s">
        <v>83</v>
      </c>
      <c r="K318" s="743"/>
      <c r="L318" s="743"/>
      <c r="M318" s="743" t="s">
        <v>84</v>
      </c>
    </row>
    <row r="319" spans="1:13" x14ac:dyDescent="0.2">
      <c r="D319" s="505"/>
      <c r="E319" s="505" t="str">
        <f>E308</f>
        <v>2024/25</v>
      </c>
      <c r="F319" s="505" t="str">
        <f t="shared" ref="F319:G319" si="88">F308</f>
        <v>2025/26</v>
      </c>
      <c r="G319" s="505" t="str">
        <f t="shared" si="88"/>
        <v>2026/27</v>
      </c>
      <c r="H319" s="743"/>
      <c r="I319" s="743"/>
      <c r="J319" s="505" t="str">
        <f>J308</f>
        <v>2027/28</v>
      </c>
      <c r="K319" s="505" t="str">
        <f t="shared" ref="K319:L319" si="89">K308</f>
        <v>2028/29</v>
      </c>
      <c r="L319" s="505" t="str">
        <f t="shared" si="89"/>
        <v>2029/30</v>
      </c>
      <c r="M319" s="743" t="s">
        <v>85</v>
      </c>
    </row>
    <row r="320" spans="1:13" x14ac:dyDescent="0.2">
      <c r="D320" s="505"/>
      <c r="E320" s="505" t="str">
        <f>$E$140</f>
        <v>$’000</v>
      </c>
      <c r="F320" s="505" t="s">
        <v>182</v>
      </c>
      <c r="G320" s="505" t="s">
        <v>182</v>
      </c>
      <c r="H320" s="505" t="s">
        <v>182</v>
      </c>
      <c r="I320" s="505" t="s">
        <v>87</v>
      </c>
      <c r="J320" s="505" t="s">
        <v>182</v>
      </c>
      <c r="K320" s="505" t="s">
        <v>182</v>
      </c>
      <c r="L320" s="505" t="s">
        <v>182</v>
      </c>
      <c r="M320" s="568" t="s">
        <v>85</v>
      </c>
    </row>
    <row r="321" spans="4:13" x14ac:dyDescent="0.2">
      <c r="D321" s="183" t="s">
        <v>562</v>
      </c>
      <c r="E321" s="173">
        <v>0</v>
      </c>
      <c r="F321" s="173">
        <v>0</v>
      </c>
      <c r="G321" s="547">
        <v>0</v>
      </c>
      <c r="H321" s="242">
        <f>G321-F321</f>
        <v>0</v>
      </c>
      <c r="I321" s="653" t="str">
        <f>IFERROR(H321/F321," ")</f>
        <v xml:space="preserve"> </v>
      </c>
      <c r="J321" s="173">
        <v>0</v>
      </c>
      <c r="K321" s="173">
        <v>0</v>
      </c>
      <c r="L321" s="173">
        <v>0</v>
      </c>
      <c r="M321" s="173"/>
    </row>
    <row r="322" spans="4:13" x14ac:dyDescent="0.2">
      <c r="D322" s="183" t="s">
        <v>562</v>
      </c>
      <c r="E322" s="173">
        <v>0</v>
      </c>
      <c r="F322" s="173">
        <v>0</v>
      </c>
      <c r="G322" s="547">
        <v>0</v>
      </c>
      <c r="H322" s="242">
        <f t="shared" ref="H322:H325" si="90">G322-F322</f>
        <v>0</v>
      </c>
      <c r="I322" s="653" t="str">
        <f t="shared" ref="I322:I325" si="91">IFERROR(H322/F322," ")</f>
        <v xml:space="preserve"> </v>
      </c>
      <c r="J322" s="173">
        <v>0</v>
      </c>
      <c r="K322" s="173">
        <v>0</v>
      </c>
      <c r="L322" s="173">
        <v>0</v>
      </c>
      <c r="M322" s="173"/>
    </row>
    <row r="323" spans="4:13" x14ac:dyDescent="0.2">
      <c r="D323" s="183" t="s">
        <v>562</v>
      </c>
      <c r="E323" s="173">
        <v>0</v>
      </c>
      <c r="F323" s="173">
        <v>0</v>
      </c>
      <c r="G323" s="547">
        <v>0</v>
      </c>
      <c r="H323" s="242">
        <f t="shared" si="90"/>
        <v>0</v>
      </c>
      <c r="I323" s="653" t="str">
        <f t="shared" si="91"/>
        <v xml:space="preserve"> </v>
      </c>
      <c r="J323" s="173">
        <v>0</v>
      </c>
      <c r="K323" s="173">
        <v>0</v>
      </c>
      <c r="L323" s="173">
        <v>0</v>
      </c>
      <c r="M323" s="173"/>
    </row>
    <row r="324" spans="4:13" ht="23.25" thickBot="1" x14ac:dyDescent="0.25">
      <c r="D324" s="198" t="s">
        <v>563</v>
      </c>
      <c r="E324" s="173">
        <v>0</v>
      </c>
      <c r="F324" s="173">
        <v>0</v>
      </c>
      <c r="G324" s="547">
        <v>0</v>
      </c>
      <c r="H324" s="243">
        <f t="shared" si="90"/>
        <v>0</v>
      </c>
      <c r="I324" s="711" t="str">
        <f t="shared" si="91"/>
        <v xml:space="preserve"> </v>
      </c>
      <c r="J324" s="173">
        <v>0</v>
      </c>
      <c r="K324" s="173">
        <v>0</v>
      </c>
      <c r="L324" s="173">
        <v>0</v>
      </c>
      <c r="M324" s="173"/>
    </row>
    <row r="325" spans="4:13" ht="13.5" thickBot="1" x14ac:dyDescent="0.25">
      <c r="D325" s="175" t="s">
        <v>564</v>
      </c>
      <c r="E325" s="244">
        <f>SUM(E321:E324)</f>
        <v>0</v>
      </c>
      <c r="F325" s="244">
        <f>SUM(F321:F324)</f>
        <v>0</v>
      </c>
      <c r="G325" s="552">
        <f>SUM(G321:G324)</f>
        <v>0</v>
      </c>
      <c r="H325" s="243">
        <f t="shared" si="90"/>
        <v>0</v>
      </c>
      <c r="I325" s="711" t="str">
        <f t="shared" si="91"/>
        <v xml:space="preserve"> </v>
      </c>
      <c r="J325" s="244">
        <f>SUM(J321:J324)</f>
        <v>0</v>
      </c>
      <c r="K325" s="244">
        <f t="shared" ref="K325:L325" si="92">SUM(K321:K324)</f>
        <v>0</v>
      </c>
      <c r="L325" s="244">
        <f t="shared" si="92"/>
        <v>0</v>
      </c>
      <c r="M325" s="244"/>
    </row>
    <row r="326" spans="4:13" x14ac:dyDescent="0.2">
      <c r="D326" s="102"/>
      <c r="E326" s="111"/>
      <c r="F326" s="111"/>
      <c r="G326" s="111"/>
      <c r="H326" s="193"/>
    </row>
    <row r="327" spans="4:13" x14ac:dyDescent="0.2">
      <c r="D327" s="120" t="s">
        <v>490</v>
      </c>
      <c r="E327" s="111"/>
      <c r="F327" s="111"/>
      <c r="G327" s="111"/>
      <c r="H327" s="193"/>
    </row>
    <row r="328" spans="4:13" x14ac:dyDescent="0.2">
      <c r="D328" s="102"/>
      <c r="E328" s="111"/>
      <c r="F328" s="111"/>
      <c r="G328" s="111"/>
      <c r="H328" s="193"/>
    </row>
    <row r="329" spans="4:13" x14ac:dyDescent="0.2">
      <c r="D329" s="102"/>
      <c r="E329" s="111"/>
      <c r="F329" s="111"/>
      <c r="G329" s="111"/>
      <c r="H329" s="193"/>
    </row>
    <row r="330" spans="4:13" x14ac:dyDescent="0.2">
      <c r="D330" s="546" t="s">
        <v>565</v>
      </c>
    </row>
    <row r="332" spans="4:13" x14ac:dyDescent="0.2">
      <c r="D332" s="235" t="s">
        <v>566</v>
      </c>
      <c r="E332"/>
      <c r="F332"/>
    </row>
    <row r="333" spans="4:13" ht="16.5" x14ac:dyDescent="0.2">
      <c r="D333" s="71"/>
      <c r="E333"/>
      <c r="F333"/>
    </row>
    <row r="334" spans="4:13" x14ac:dyDescent="0.2">
      <c r="D334" s="120" t="s">
        <v>567</v>
      </c>
      <c r="E334"/>
      <c r="F334"/>
    </row>
    <row r="335" spans="4:13" x14ac:dyDescent="0.2">
      <c r="D335" s="12"/>
      <c r="E335"/>
      <c r="F335"/>
    </row>
    <row r="336" spans="4:13" x14ac:dyDescent="0.2">
      <c r="D336" s="235" t="s">
        <v>568</v>
      </c>
      <c r="E336"/>
      <c r="F336"/>
    </row>
    <row r="337" spans="1:15" ht="16.5" x14ac:dyDescent="0.2">
      <c r="D337" s="71"/>
      <c r="E337"/>
      <c r="F337"/>
    </row>
    <row r="338" spans="1:15" x14ac:dyDescent="0.2">
      <c r="D338" s="120" t="s">
        <v>567</v>
      </c>
      <c r="E338"/>
      <c r="F338"/>
    </row>
    <row r="339" spans="1:15" x14ac:dyDescent="0.2">
      <c r="D339" s="12"/>
      <c r="E339"/>
      <c r="F339"/>
    </row>
    <row r="340" spans="1:15" ht="15" x14ac:dyDescent="0.2">
      <c r="D340" s="72"/>
      <c r="E340"/>
      <c r="F340"/>
    </row>
    <row r="341" spans="1:15" x14ac:dyDescent="0.2">
      <c r="A341" s="347" t="s">
        <v>569</v>
      </c>
      <c r="D341" s="235" t="s">
        <v>570</v>
      </c>
      <c r="E341"/>
      <c r="F341"/>
    </row>
    <row r="342" spans="1:15" x14ac:dyDescent="0.2">
      <c r="D342" s="737" t="s">
        <v>571</v>
      </c>
      <c r="E342" s="737"/>
      <c r="F342" s="737"/>
      <c r="G342" s="737"/>
      <c r="H342" s="737"/>
    </row>
    <row r="343" spans="1:15" x14ac:dyDescent="0.2">
      <c r="D343" s="204"/>
      <c r="E343" s="187"/>
      <c r="F343" s="187"/>
      <c r="G343" s="111"/>
      <c r="H343" s="193"/>
    </row>
    <row r="344" spans="1:15" ht="22.5" x14ac:dyDescent="0.2">
      <c r="D344" s="505"/>
      <c r="E344" s="505" t="str">
        <f>$E$138</f>
        <v xml:space="preserve">Actual </v>
      </c>
      <c r="F344" s="505" t="s">
        <v>422</v>
      </c>
      <c r="G344" s="505" t="s">
        <v>148</v>
      </c>
      <c r="H344" s="743" t="s">
        <v>83</v>
      </c>
      <c r="I344" s="743"/>
      <c r="J344" s="743"/>
      <c r="L344" s="2"/>
      <c r="M344"/>
    </row>
    <row r="345" spans="1:15" x14ac:dyDescent="0.2">
      <c r="D345" s="743"/>
      <c r="E345" s="505" t="str">
        <f>E319</f>
        <v>2024/25</v>
      </c>
      <c r="F345" s="505" t="str">
        <f t="shared" ref="F345:G345" si="93">F319</f>
        <v>2025/26</v>
      </c>
      <c r="G345" s="505" t="str">
        <f t="shared" si="93"/>
        <v>2026/27</v>
      </c>
      <c r="H345" s="505" t="str">
        <f>J319</f>
        <v>2027/28</v>
      </c>
      <c r="I345" s="505" t="str">
        <f t="shared" ref="I345:J345" si="94">K319</f>
        <v>2028/29</v>
      </c>
      <c r="J345" s="505" t="str">
        <f t="shared" si="94"/>
        <v>2029/30</v>
      </c>
      <c r="L345" s="2"/>
      <c r="M345"/>
    </row>
    <row r="346" spans="1:15" x14ac:dyDescent="0.2">
      <c r="D346" s="743"/>
      <c r="E346" s="505" t="str">
        <f>$E$140</f>
        <v>$’000</v>
      </c>
      <c r="F346" s="505" t="s">
        <v>97</v>
      </c>
      <c r="G346" s="505" t="s">
        <v>97</v>
      </c>
      <c r="H346" s="505" t="s">
        <v>97</v>
      </c>
      <c r="I346" s="505" t="s">
        <v>97</v>
      </c>
      <c r="J346" s="505" t="s">
        <v>97</v>
      </c>
      <c r="L346" s="2"/>
      <c r="M346"/>
    </row>
    <row r="347" spans="1:15" ht="14.25" customHeight="1" x14ac:dyDescent="0.2">
      <c r="D347" s="172" t="s">
        <v>572</v>
      </c>
      <c r="E347" s="173">
        <v>0</v>
      </c>
      <c r="F347" s="173">
        <v>0</v>
      </c>
      <c r="G347" s="561">
        <v>0</v>
      </c>
      <c r="H347" s="173">
        <v>0</v>
      </c>
      <c r="I347" s="173">
        <v>0</v>
      </c>
      <c r="J347" s="173">
        <v>0</v>
      </c>
      <c r="L347" s="2"/>
      <c r="M347"/>
    </row>
    <row r="348" spans="1:15" x14ac:dyDescent="0.2">
      <c r="D348" s="172" t="s">
        <v>573</v>
      </c>
      <c r="E348" s="173">
        <v>0</v>
      </c>
      <c r="F348" s="173">
        <v>0</v>
      </c>
      <c r="G348" s="561">
        <v>0</v>
      </c>
      <c r="H348" s="173">
        <v>0</v>
      </c>
      <c r="I348" s="173">
        <v>0</v>
      </c>
      <c r="J348" s="173">
        <v>0</v>
      </c>
      <c r="L348" s="2"/>
      <c r="M348"/>
    </row>
    <row r="349" spans="1:15" ht="13.5" thickBot="1" x14ac:dyDescent="0.25">
      <c r="D349" s="172" t="s">
        <v>574</v>
      </c>
      <c r="E349" s="174">
        <v>0</v>
      </c>
      <c r="F349" s="174">
        <v>0</v>
      </c>
      <c r="G349" s="549">
        <v>0</v>
      </c>
      <c r="H349" s="174">
        <v>0</v>
      </c>
      <c r="I349" s="174">
        <v>0</v>
      </c>
      <c r="J349" s="174">
        <v>0</v>
      </c>
      <c r="L349" s="2"/>
      <c r="M349"/>
    </row>
    <row r="350" spans="1:15" ht="13.5" thickBot="1" x14ac:dyDescent="0.25">
      <c r="D350" s="175" t="s">
        <v>575</v>
      </c>
      <c r="E350" s="243">
        <f t="shared" ref="E350:J350" si="95">SUM(E347:E349)</f>
        <v>0</v>
      </c>
      <c r="F350" s="243">
        <f t="shared" si="95"/>
        <v>0</v>
      </c>
      <c r="G350" s="549">
        <f t="shared" si="95"/>
        <v>0</v>
      </c>
      <c r="H350" s="243">
        <f t="shared" si="95"/>
        <v>0</v>
      </c>
      <c r="I350" s="243">
        <f t="shared" si="95"/>
        <v>0</v>
      </c>
      <c r="J350" s="243">
        <f t="shared" si="95"/>
        <v>0</v>
      </c>
      <c r="L350" s="2"/>
      <c r="M350"/>
    </row>
    <row r="351" spans="1:15" x14ac:dyDescent="0.2">
      <c r="D351" s="180"/>
      <c r="E351" s="245"/>
      <c r="F351" s="245"/>
      <c r="G351" s="652"/>
      <c r="H351" s="245"/>
      <c r="I351" s="245"/>
      <c r="J351" s="245"/>
      <c r="L351" s="2"/>
      <c r="M351"/>
    </row>
    <row r="352" spans="1:15" x14ac:dyDescent="0.2">
      <c r="D352" s="661" t="s">
        <v>576</v>
      </c>
      <c r="E352" s="662">
        <v>0</v>
      </c>
      <c r="F352" s="662">
        <v>0</v>
      </c>
      <c r="G352" s="662">
        <v>0</v>
      </c>
      <c r="H352" s="662">
        <v>0</v>
      </c>
      <c r="I352" s="662">
        <v>0</v>
      </c>
      <c r="J352" s="662">
        <v>0</v>
      </c>
      <c r="L352" s="2"/>
      <c r="M352"/>
      <c r="O352" s="6" t="s">
        <v>577</v>
      </c>
    </row>
    <row r="353" spans="4:13" x14ac:dyDescent="0.2">
      <c r="D353" s="107"/>
      <c r="E353" s="193"/>
      <c r="F353" s="193"/>
      <c r="G353" s="193"/>
      <c r="H353" s="193"/>
    </row>
    <row r="354" spans="4:13" x14ac:dyDescent="0.2">
      <c r="D354" s="235" t="s">
        <v>578</v>
      </c>
      <c r="E354"/>
      <c r="F354"/>
      <c r="G354" s="2"/>
    </row>
    <row r="355" spans="4:13" ht="27" customHeight="1" x14ac:dyDescent="0.2">
      <c r="D355" s="739" t="s">
        <v>579</v>
      </c>
      <c r="E355" s="739"/>
      <c r="F355" s="739"/>
      <c r="G355" s="739"/>
      <c r="H355" s="739"/>
      <c r="I355" s="739"/>
      <c r="J355" s="739"/>
      <c r="K355" s="739"/>
      <c r="L355" s="739"/>
    </row>
    <row r="356" spans="4:13" x14ac:dyDescent="0.2">
      <c r="D356" s="334"/>
      <c r="E356" s="334"/>
      <c r="F356" s="334"/>
      <c r="G356" s="334"/>
      <c r="H356" s="334"/>
    </row>
    <row r="357" spans="4:13" ht="22.5" x14ac:dyDescent="0.2">
      <c r="D357" s="505"/>
      <c r="E357" s="505" t="str">
        <f>$E$138</f>
        <v xml:space="preserve">Actual </v>
      </c>
      <c r="F357" s="505" t="s">
        <v>422</v>
      </c>
      <c r="G357" s="505" t="s">
        <v>148</v>
      </c>
      <c r="H357" s="743" t="s">
        <v>83</v>
      </c>
      <c r="I357" s="743"/>
      <c r="J357" s="743"/>
      <c r="L357" s="2"/>
      <c r="M357"/>
    </row>
    <row r="358" spans="4:13" x14ac:dyDescent="0.2">
      <c r="D358" s="743"/>
      <c r="E358" s="505" t="str">
        <f>E345</f>
        <v>2024/25</v>
      </c>
      <c r="F358" s="505" t="str">
        <f t="shared" ref="F358:J358" si="96">F345</f>
        <v>2025/26</v>
      </c>
      <c r="G358" s="505" t="str">
        <f t="shared" si="96"/>
        <v>2026/27</v>
      </c>
      <c r="H358" s="505" t="str">
        <f t="shared" si="96"/>
        <v>2027/28</v>
      </c>
      <c r="I358" s="505" t="str">
        <f t="shared" si="96"/>
        <v>2028/29</v>
      </c>
      <c r="J358" s="505" t="str">
        <f t="shared" si="96"/>
        <v>2029/30</v>
      </c>
      <c r="L358" s="2"/>
      <c r="M358"/>
    </row>
    <row r="359" spans="4:13" x14ac:dyDescent="0.2">
      <c r="D359" s="743"/>
      <c r="E359" s="505" t="str">
        <f>$E$140</f>
        <v>$’000</v>
      </c>
      <c r="F359" s="505" t="s">
        <v>97</v>
      </c>
      <c r="G359" s="505" t="s">
        <v>97</v>
      </c>
      <c r="H359" s="505" t="s">
        <v>97</v>
      </c>
      <c r="I359" s="505" t="s">
        <v>97</v>
      </c>
      <c r="J359" s="505" t="s">
        <v>97</v>
      </c>
      <c r="L359" s="2"/>
      <c r="M359"/>
    </row>
    <row r="360" spans="4:13" x14ac:dyDescent="0.2">
      <c r="D360" s="180" t="s">
        <v>263</v>
      </c>
      <c r="E360" s="173">
        <v>0</v>
      </c>
      <c r="F360" s="173">
        <v>0</v>
      </c>
      <c r="G360" s="561">
        <v>0</v>
      </c>
      <c r="H360" s="173">
        <v>0</v>
      </c>
      <c r="I360" s="173">
        <v>0</v>
      </c>
      <c r="J360" s="173">
        <v>0</v>
      </c>
      <c r="L360" s="2"/>
      <c r="M360"/>
    </row>
    <row r="361" spans="4:13" x14ac:dyDescent="0.2">
      <c r="D361" s="259" t="s">
        <v>333</v>
      </c>
      <c r="E361" s="173">
        <v>0</v>
      </c>
      <c r="F361" s="173">
        <v>0</v>
      </c>
      <c r="G361" s="561">
        <v>0</v>
      </c>
      <c r="H361" s="173">
        <v>0</v>
      </c>
      <c r="I361" s="173">
        <v>0</v>
      </c>
      <c r="J361" s="173">
        <v>0</v>
      </c>
      <c r="L361" s="2"/>
      <c r="M361"/>
    </row>
    <row r="362" spans="4:13" x14ac:dyDescent="0.2">
      <c r="D362" s="259" t="s">
        <v>580</v>
      </c>
      <c r="E362" s="173">
        <v>0</v>
      </c>
      <c r="F362" s="173">
        <v>0</v>
      </c>
      <c r="G362" s="561">
        <v>0</v>
      </c>
      <c r="H362" s="173">
        <v>0</v>
      </c>
      <c r="I362" s="173">
        <v>0</v>
      </c>
      <c r="J362" s="173">
        <v>0</v>
      </c>
      <c r="L362" s="2"/>
      <c r="M362"/>
    </row>
    <row r="363" spans="4:13" ht="13.5" thickBot="1" x14ac:dyDescent="0.25">
      <c r="D363" s="259" t="s">
        <v>581</v>
      </c>
      <c r="E363" s="174">
        <v>0</v>
      </c>
      <c r="F363" s="174">
        <v>0</v>
      </c>
      <c r="G363" s="549">
        <v>0</v>
      </c>
      <c r="H363" s="174">
        <v>0</v>
      </c>
      <c r="I363" s="174">
        <v>0</v>
      </c>
      <c r="J363" s="174">
        <v>0</v>
      </c>
      <c r="L363" s="2"/>
      <c r="M363"/>
    </row>
    <row r="364" spans="4:13" ht="13.5" thickBot="1" x14ac:dyDescent="0.25">
      <c r="D364" s="180" t="s">
        <v>582</v>
      </c>
      <c r="E364" s="243">
        <f t="shared" ref="E364:J364" si="97">SUM(E360:E363)</f>
        <v>0</v>
      </c>
      <c r="F364" s="243">
        <f t="shared" si="97"/>
        <v>0</v>
      </c>
      <c r="G364" s="549">
        <f t="shared" si="97"/>
        <v>0</v>
      </c>
      <c r="H364" s="243">
        <f t="shared" si="97"/>
        <v>0</v>
      </c>
      <c r="I364" s="243">
        <f t="shared" si="97"/>
        <v>0</v>
      </c>
      <c r="J364" s="243">
        <f t="shared" si="97"/>
        <v>0</v>
      </c>
      <c r="L364" s="2"/>
      <c r="M364"/>
    </row>
    <row r="365" spans="4:13" x14ac:dyDescent="0.2">
      <c r="D365" s="172"/>
      <c r="E365" s="173"/>
      <c r="F365" s="173"/>
      <c r="G365" s="561"/>
      <c r="H365" s="173"/>
      <c r="I365" s="173"/>
      <c r="J365" s="173"/>
      <c r="L365" s="2"/>
      <c r="M365"/>
    </row>
    <row r="366" spans="4:13" x14ac:dyDescent="0.2">
      <c r="D366" s="180" t="s">
        <v>277</v>
      </c>
      <c r="E366" s="173"/>
      <c r="F366" s="173"/>
      <c r="G366" s="561"/>
      <c r="H366" s="173"/>
      <c r="I366" s="173"/>
      <c r="J366" s="173"/>
      <c r="L366" s="2"/>
      <c r="M366"/>
    </row>
    <row r="367" spans="4:13" x14ac:dyDescent="0.2">
      <c r="D367" s="180" t="s">
        <v>583</v>
      </c>
      <c r="E367" s="173"/>
      <c r="F367" s="173"/>
      <c r="G367" s="561"/>
      <c r="H367" s="173"/>
      <c r="I367" s="173"/>
      <c r="J367" s="173"/>
      <c r="L367" s="2"/>
      <c r="M367"/>
    </row>
    <row r="368" spans="4:13" x14ac:dyDescent="0.2">
      <c r="D368" s="259" t="s">
        <v>584</v>
      </c>
      <c r="E368" s="173">
        <v>0</v>
      </c>
      <c r="F368" s="173">
        <v>0</v>
      </c>
      <c r="G368" s="561">
        <v>0</v>
      </c>
      <c r="H368" s="173">
        <v>0</v>
      </c>
      <c r="I368" s="173">
        <v>0</v>
      </c>
      <c r="J368" s="173">
        <v>0</v>
      </c>
      <c r="L368" s="2"/>
      <c r="M368"/>
    </row>
    <row r="369" spans="4:13" x14ac:dyDescent="0.2">
      <c r="D369" s="259" t="s">
        <v>343</v>
      </c>
      <c r="E369" s="173">
        <v>0</v>
      </c>
      <c r="F369" s="173">
        <v>0</v>
      </c>
      <c r="G369" s="561">
        <v>0</v>
      </c>
      <c r="H369" s="173">
        <v>0</v>
      </c>
      <c r="I369" s="173">
        <v>0</v>
      </c>
      <c r="J369" s="173">
        <v>0</v>
      </c>
      <c r="L369" s="2"/>
      <c r="M369"/>
    </row>
    <row r="370" spans="4:13" ht="13.5" thickBot="1" x14ac:dyDescent="0.25">
      <c r="D370" s="259" t="s">
        <v>581</v>
      </c>
      <c r="E370" s="174">
        <v>0</v>
      </c>
      <c r="F370" s="174">
        <v>0</v>
      </c>
      <c r="G370" s="549">
        <v>0</v>
      </c>
      <c r="H370" s="174">
        <v>0</v>
      </c>
      <c r="I370" s="174">
        <v>0</v>
      </c>
      <c r="J370" s="174">
        <v>0</v>
      </c>
      <c r="L370" s="2"/>
      <c r="M370"/>
    </row>
    <row r="371" spans="4:13" ht="13.5" thickBot="1" x14ac:dyDescent="0.25">
      <c r="D371" s="260" t="s">
        <v>585</v>
      </c>
      <c r="E371" s="174">
        <f t="shared" ref="E371:J371" si="98">SUM(E368:E370)</f>
        <v>0</v>
      </c>
      <c r="F371" s="174">
        <f t="shared" si="98"/>
        <v>0</v>
      </c>
      <c r="G371" s="549">
        <f t="shared" si="98"/>
        <v>0</v>
      </c>
      <c r="H371" s="174">
        <f t="shared" si="98"/>
        <v>0</v>
      </c>
      <c r="I371" s="174">
        <f t="shared" si="98"/>
        <v>0</v>
      </c>
      <c r="J371" s="174">
        <f t="shared" si="98"/>
        <v>0</v>
      </c>
      <c r="L371" s="2"/>
      <c r="M371"/>
    </row>
    <row r="372" spans="4:13" x14ac:dyDescent="0.2">
      <c r="D372" s="180" t="s">
        <v>586</v>
      </c>
      <c r="E372" s="173"/>
      <c r="F372" s="173"/>
      <c r="G372" s="561"/>
      <c r="H372" s="173"/>
      <c r="I372" s="173"/>
      <c r="J372" s="173"/>
      <c r="L372" s="2"/>
      <c r="M372"/>
    </row>
    <row r="373" spans="4:13" x14ac:dyDescent="0.2">
      <c r="D373" s="259" t="s">
        <v>584</v>
      </c>
      <c r="E373" s="173">
        <v>0</v>
      </c>
      <c r="F373" s="173">
        <v>0</v>
      </c>
      <c r="G373" s="561">
        <v>0</v>
      </c>
      <c r="H373" s="173">
        <v>0</v>
      </c>
      <c r="I373" s="173">
        <v>0</v>
      </c>
      <c r="J373" s="173">
        <v>0</v>
      </c>
      <c r="L373" s="2"/>
      <c r="M373"/>
    </row>
    <row r="374" spans="4:13" x14ac:dyDescent="0.2">
      <c r="D374" s="259" t="s">
        <v>343</v>
      </c>
      <c r="E374" s="173">
        <v>0</v>
      </c>
      <c r="F374" s="173">
        <v>0</v>
      </c>
      <c r="G374" s="561">
        <v>0</v>
      </c>
      <c r="H374" s="173">
        <v>0</v>
      </c>
      <c r="I374" s="173">
        <v>0</v>
      </c>
      <c r="J374" s="173">
        <v>0</v>
      </c>
      <c r="L374" s="2"/>
      <c r="M374"/>
    </row>
    <row r="375" spans="4:13" ht="13.5" thickBot="1" x14ac:dyDescent="0.25">
      <c r="D375" s="259" t="s">
        <v>581</v>
      </c>
      <c r="E375" s="174">
        <v>0</v>
      </c>
      <c r="F375" s="174">
        <v>0</v>
      </c>
      <c r="G375" s="549">
        <v>0</v>
      </c>
      <c r="H375" s="174">
        <v>0</v>
      </c>
      <c r="I375" s="174">
        <v>0</v>
      </c>
      <c r="J375" s="174">
        <v>0</v>
      </c>
      <c r="L375" s="2"/>
      <c r="M375"/>
    </row>
    <row r="376" spans="4:13" ht="13.5" thickBot="1" x14ac:dyDescent="0.25">
      <c r="D376" s="260" t="s">
        <v>587</v>
      </c>
      <c r="E376" s="174">
        <f t="shared" ref="E376:J376" si="99">SUM(E373:E375)</f>
        <v>0</v>
      </c>
      <c r="F376" s="174">
        <f t="shared" si="99"/>
        <v>0</v>
      </c>
      <c r="G376" s="549">
        <f t="shared" si="99"/>
        <v>0</v>
      </c>
      <c r="H376" s="174">
        <f t="shared" si="99"/>
        <v>0</v>
      </c>
      <c r="I376" s="174">
        <f t="shared" si="99"/>
        <v>0</v>
      </c>
      <c r="J376" s="174">
        <f t="shared" si="99"/>
        <v>0</v>
      </c>
      <c r="L376" s="2"/>
      <c r="M376"/>
    </row>
    <row r="377" spans="4:13" ht="13.5" thickBot="1" x14ac:dyDescent="0.25">
      <c r="D377" s="182" t="s">
        <v>588</v>
      </c>
      <c r="E377" s="243">
        <f t="shared" ref="E377" si="100">E371+E376</f>
        <v>0</v>
      </c>
      <c r="F377" s="243">
        <f t="shared" ref="F377:H377" si="101">F371+F376</f>
        <v>0</v>
      </c>
      <c r="G377" s="549">
        <f>G371+G376</f>
        <v>0</v>
      </c>
      <c r="H377" s="243">
        <f t="shared" si="101"/>
        <v>0</v>
      </c>
      <c r="I377" s="243">
        <f t="shared" ref="I377:J377" si="102">I371+I376</f>
        <v>0</v>
      </c>
      <c r="J377" s="243">
        <f t="shared" si="102"/>
        <v>0</v>
      </c>
      <c r="L377" s="2"/>
      <c r="M377"/>
    </row>
    <row r="379" spans="4:13" ht="76.5" customHeight="1" x14ac:dyDescent="0.2">
      <c r="D379" s="739" t="s">
        <v>589</v>
      </c>
      <c r="E379" s="739"/>
      <c r="F379" s="739"/>
      <c r="G379" s="739"/>
      <c r="H379" s="739"/>
    </row>
    <row r="381" spans="4:13" x14ac:dyDescent="0.2">
      <c r="D381" s="546" t="s">
        <v>590</v>
      </c>
    </row>
    <row r="382" spans="4:13" ht="16.5" x14ac:dyDescent="0.2">
      <c r="D382" s="71"/>
    </row>
    <row r="383" spans="4:13" x14ac:dyDescent="0.2">
      <c r="D383" s="235" t="s">
        <v>591</v>
      </c>
    </row>
    <row r="384" spans="4:13" ht="16.5" x14ac:dyDescent="0.2">
      <c r="D384" s="71"/>
    </row>
    <row r="385" spans="4:12" ht="31.15" customHeight="1" x14ac:dyDescent="0.2">
      <c r="D385" s="739" t="s">
        <v>592</v>
      </c>
      <c r="E385" s="739"/>
      <c r="F385" s="739"/>
      <c r="G385" s="739"/>
      <c r="H385" s="739"/>
      <c r="I385" s="739"/>
      <c r="J385" s="739"/>
      <c r="K385" s="739"/>
      <c r="L385" s="739"/>
    </row>
    <row r="386" spans="4:12" ht="16.5" x14ac:dyDescent="0.2">
      <c r="D386" s="71"/>
    </row>
    <row r="387" spans="4:12" x14ac:dyDescent="0.2">
      <c r="D387" s="235" t="s">
        <v>593</v>
      </c>
    </row>
    <row r="388" spans="4:12" ht="16.5" x14ac:dyDescent="0.2">
      <c r="D388" s="71"/>
    </row>
    <row r="389" spans="4:12" x14ac:dyDescent="0.2">
      <c r="D389" s="120" t="s">
        <v>594</v>
      </c>
    </row>
    <row r="417" spans="4:4" x14ac:dyDescent="0.2">
      <c r="D417" s="546" t="s">
        <v>595</v>
      </c>
    </row>
    <row r="418" spans="4:4" x14ac:dyDescent="0.2">
      <c r="D418" s="12"/>
    </row>
    <row r="419" spans="4:4" x14ac:dyDescent="0.2">
      <c r="D419" s="12"/>
    </row>
    <row r="420" spans="4:4" x14ac:dyDescent="0.2">
      <c r="D420" s="235" t="s">
        <v>596</v>
      </c>
    </row>
    <row r="421" spans="4:4" ht="16.5" x14ac:dyDescent="0.2">
      <c r="D421" s="71"/>
    </row>
    <row r="422" spans="4:4" x14ac:dyDescent="0.2">
      <c r="D422" s="120" t="s">
        <v>490</v>
      </c>
    </row>
    <row r="423" spans="4:4" x14ac:dyDescent="0.2">
      <c r="D423" s="12"/>
    </row>
    <row r="424" spans="4:4" x14ac:dyDescent="0.2">
      <c r="D424" s="12"/>
    </row>
    <row r="425" spans="4:4" x14ac:dyDescent="0.2">
      <c r="D425" s="235" t="s">
        <v>597</v>
      </c>
    </row>
    <row r="426" spans="4:4" ht="16.5" x14ac:dyDescent="0.2">
      <c r="D426" s="71"/>
    </row>
    <row r="427" spans="4:4" x14ac:dyDescent="0.2">
      <c r="D427" s="120" t="s">
        <v>490</v>
      </c>
    </row>
    <row r="428" spans="4:4" x14ac:dyDescent="0.2">
      <c r="D428" s="12"/>
    </row>
    <row r="429" spans="4:4" x14ac:dyDescent="0.2">
      <c r="D429" s="12"/>
    </row>
    <row r="430" spans="4:4" x14ac:dyDescent="0.2">
      <c r="D430" s="235" t="s">
        <v>598</v>
      </c>
    </row>
    <row r="431" spans="4:4" ht="16.5" x14ac:dyDescent="0.2">
      <c r="D431" s="71"/>
    </row>
    <row r="432" spans="4:4" x14ac:dyDescent="0.2">
      <c r="D432" s="120" t="s">
        <v>490</v>
      </c>
    </row>
  </sheetData>
  <mergeCells count="105">
    <mergeCell ref="D385:L385"/>
    <mergeCell ref="B24:D24"/>
    <mergeCell ref="I13:I15"/>
    <mergeCell ref="D25:H25"/>
    <mergeCell ref="D28:D29"/>
    <mergeCell ref="G28:G29"/>
    <mergeCell ref="D38:D39"/>
    <mergeCell ref="G38:H38"/>
    <mergeCell ref="D120:E120"/>
    <mergeCell ref="D121:E121"/>
    <mergeCell ref="D123:E123"/>
    <mergeCell ref="D125:H125"/>
    <mergeCell ref="D233:D235"/>
    <mergeCell ref="H233:I234"/>
    <mergeCell ref="D127:H127"/>
    <mergeCell ref="D132:H132"/>
    <mergeCell ref="D134:H134"/>
    <mergeCell ref="D138:D140"/>
    <mergeCell ref="J138:L138"/>
    <mergeCell ref="J151:L151"/>
    <mergeCell ref="J233:L233"/>
    <mergeCell ref="D76:D77"/>
    <mergeCell ref="G76:H76"/>
    <mergeCell ref="H138:I139"/>
    <mergeCell ref="D10:H10"/>
    <mergeCell ref="D13:D14"/>
    <mergeCell ref="H13:H14"/>
    <mergeCell ref="D2:L2"/>
    <mergeCell ref="D8:L8"/>
    <mergeCell ref="D12:L12"/>
    <mergeCell ref="D27:L27"/>
    <mergeCell ref="D36:L36"/>
    <mergeCell ref="A97:A101"/>
    <mergeCell ref="D99:H99"/>
    <mergeCell ref="D101:D102"/>
    <mergeCell ref="G101:H101"/>
    <mergeCell ref="J13:L13"/>
    <mergeCell ref="D47:D48"/>
    <mergeCell ref="G47:H47"/>
    <mergeCell ref="D56:H56"/>
    <mergeCell ref="D60:D61"/>
    <mergeCell ref="G60:H60"/>
    <mergeCell ref="D45:L45"/>
    <mergeCell ref="D58:L58"/>
    <mergeCell ref="D67:H67"/>
    <mergeCell ref="D69:D71"/>
    <mergeCell ref="G69:H70"/>
    <mergeCell ref="D74:H74"/>
    <mergeCell ref="A104:A109"/>
    <mergeCell ref="D111:G111"/>
    <mergeCell ref="D84:D86"/>
    <mergeCell ref="G84:H85"/>
    <mergeCell ref="D93:D94"/>
    <mergeCell ref="G93:H93"/>
    <mergeCell ref="D91:L91"/>
    <mergeCell ref="D82:L82"/>
    <mergeCell ref="D119:E119"/>
    <mergeCell ref="A112:A117"/>
    <mergeCell ref="D115:E115"/>
    <mergeCell ref="D116:E116"/>
    <mergeCell ref="D117:E117"/>
    <mergeCell ref="D118:E118"/>
    <mergeCell ref="D112:L112"/>
    <mergeCell ref="M13:M14"/>
    <mergeCell ref="D345:D346"/>
    <mergeCell ref="D358:D359"/>
    <mergeCell ref="D379:H379"/>
    <mergeCell ref="H285:I286"/>
    <mergeCell ref="H298:I299"/>
    <mergeCell ref="H307:I308"/>
    <mergeCell ref="H318:I319"/>
    <mergeCell ref="D342:H342"/>
    <mergeCell ref="D245:D247"/>
    <mergeCell ref="H245:I246"/>
    <mergeCell ref="D259:D261"/>
    <mergeCell ref="H259:I260"/>
    <mergeCell ref="D272:D274"/>
    <mergeCell ref="H272:I273"/>
    <mergeCell ref="D176:H176"/>
    <mergeCell ref="D177:D178"/>
    <mergeCell ref="H177:I178"/>
    <mergeCell ref="M307:M308"/>
    <mergeCell ref="D126:L126"/>
    <mergeCell ref="D228:L228"/>
    <mergeCell ref="D229:L229"/>
    <mergeCell ref="H357:J357"/>
    <mergeCell ref="H344:J344"/>
    <mergeCell ref="D355:L355"/>
    <mergeCell ref="J245:L245"/>
    <mergeCell ref="J259:L259"/>
    <mergeCell ref="J272:L272"/>
    <mergeCell ref="J285:L285"/>
    <mergeCell ref="J298:L298"/>
    <mergeCell ref="M138:M139"/>
    <mergeCell ref="M151:M152"/>
    <mergeCell ref="D151:D153"/>
    <mergeCell ref="H151:I152"/>
    <mergeCell ref="M318:M319"/>
    <mergeCell ref="J307:L307"/>
    <mergeCell ref="J318:L318"/>
    <mergeCell ref="M285:M286"/>
    <mergeCell ref="M298:M299"/>
    <mergeCell ref="M259:M260"/>
    <mergeCell ref="M272:M273"/>
    <mergeCell ref="M245:M246"/>
  </mergeCells>
  <printOptions horizontalCentered="1"/>
  <pageMargins left="0.23622047244094491" right="0.23622047244094491" top="0.74803149606299213" bottom="0.74803149606299213" header="0.31496062992125984" footer="0.31496062992125984"/>
  <pageSetup paperSize="9" scale="78" firstPageNumber="2" fitToHeight="0" orientation="portrait" r:id="rId1"/>
  <headerFooter alignWithMargins="0"/>
  <rowBreaks count="9" manualBreakCount="9">
    <brk id="25" min="1" max="12" man="1"/>
    <brk id="81" min="1" max="12" man="1"/>
    <brk id="124" min="1" max="12" man="1"/>
    <brk id="173" min="1" max="12" man="1"/>
    <brk id="230" min="1" max="12" man="1"/>
    <brk id="282" min="1" max="12" man="1"/>
    <brk id="329" min="1" max="12" man="1"/>
    <brk id="380" min="1" max="12" man="1"/>
    <brk id="416" min="1" max="12" man="1"/>
  </rowBreaks>
  <ignoredErrors>
    <ignoredError sqref="I23 I15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155"/>
  <sheetViews>
    <sheetView showGridLines="0" view="pageBreakPreview" zoomScaleNormal="100" zoomScaleSheetLayoutView="100" workbookViewId="0">
      <selection activeCell="L13" sqref="L13"/>
    </sheetView>
  </sheetViews>
  <sheetFormatPr defaultColWidth="9.140625" defaultRowHeight="12.75" x14ac:dyDescent="0.2"/>
  <cols>
    <col min="1" max="1" width="3.85546875" customWidth="1"/>
    <col min="2" max="2" width="0.85546875" customWidth="1"/>
    <col min="3" max="3" width="1.140625" style="41" customWidth="1"/>
    <col min="4" max="4" width="39.140625" customWidth="1"/>
    <col min="5" max="13" width="10.42578125" customWidth="1"/>
    <col min="14" max="14" width="18.85546875" customWidth="1"/>
    <col min="15" max="15" width="2.140625" customWidth="1"/>
    <col min="17" max="17" width="52" customWidth="1"/>
  </cols>
  <sheetData>
    <row r="1" spans="1:16" x14ac:dyDescent="0.2">
      <c r="C1" s="83"/>
    </row>
    <row r="2" spans="1:16" x14ac:dyDescent="0.2">
      <c r="D2" s="546" t="s">
        <v>603</v>
      </c>
    </row>
    <row r="3" spans="1:16" ht="14.25" x14ac:dyDescent="0.2">
      <c r="D3" s="14"/>
    </row>
    <row r="4" spans="1:16" ht="14.25" x14ac:dyDescent="0.2">
      <c r="C4" s="42"/>
      <c r="D4" s="14"/>
    </row>
    <row r="5" spans="1:16" ht="29.25" customHeight="1" x14ac:dyDescent="0.2">
      <c r="C5" s="42"/>
      <c r="D5" s="819" t="s">
        <v>800</v>
      </c>
      <c r="E5" s="819"/>
      <c r="F5" s="819"/>
      <c r="G5" s="819"/>
      <c r="H5" s="819"/>
      <c r="I5" s="819"/>
      <c r="J5" s="819"/>
      <c r="K5" s="819"/>
      <c r="L5" s="819"/>
      <c r="M5" s="819"/>
      <c r="N5" s="819"/>
      <c r="O5" s="73"/>
      <c r="P5" s="73"/>
    </row>
    <row r="6" spans="1:16" ht="15" x14ac:dyDescent="0.2">
      <c r="D6" s="20"/>
    </row>
    <row r="7" spans="1:16" x14ac:dyDescent="0.2">
      <c r="A7" s="347" t="s">
        <v>604</v>
      </c>
      <c r="C7" s="43"/>
      <c r="D7" s="235" t="s">
        <v>605</v>
      </c>
    </row>
    <row r="8" spans="1:16" ht="15" x14ac:dyDescent="0.2">
      <c r="C8" s="44"/>
      <c r="D8" s="20"/>
    </row>
    <row r="9" spans="1:16" ht="22.5" x14ac:dyDescent="0.2">
      <c r="C9" s="83"/>
      <c r="D9" s="505"/>
      <c r="E9" s="505" t="s">
        <v>422</v>
      </c>
      <c r="F9" s="505" t="s">
        <v>148</v>
      </c>
      <c r="G9" s="743" t="s">
        <v>421</v>
      </c>
      <c r="H9" s="743" t="s">
        <v>87</v>
      </c>
    </row>
    <row r="10" spans="1:16" x14ac:dyDescent="0.2">
      <c r="C10" s="324"/>
      <c r="D10" s="505"/>
      <c r="E10" s="568" t="str">
        <f>Title!AC2</f>
        <v>2025/26</v>
      </c>
      <c r="F10" s="568" t="str">
        <f>Title!AD2</f>
        <v>2026/27</v>
      </c>
      <c r="G10" s="743"/>
      <c r="H10" s="743"/>
    </row>
    <row r="11" spans="1:16" x14ac:dyDescent="0.2">
      <c r="C11" s="324"/>
      <c r="D11" s="505"/>
      <c r="E11" s="505" t="s">
        <v>182</v>
      </c>
      <c r="F11" s="505" t="s">
        <v>182</v>
      </c>
      <c r="G11" s="505" t="s">
        <v>182</v>
      </c>
      <c r="H11" s="743"/>
    </row>
    <row r="12" spans="1:16" x14ac:dyDescent="0.2">
      <c r="C12" s="324"/>
      <c r="D12" s="172" t="s">
        <v>333</v>
      </c>
      <c r="E12" s="242">
        <v>0</v>
      </c>
      <c r="F12" s="248">
        <v>0</v>
      </c>
      <c r="G12" s="242">
        <f>F12-E12</f>
        <v>0</v>
      </c>
      <c r="H12" s="653" t="str">
        <f>IFERROR(G12/E12," ")</f>
        <v xml:space="preserve"> </v>
      </c>
    </row>
    <row r="13" spans="1:16" x14ac:dyDescent="0.2">
      <c r="C13" s="324"/>
      <c r="D13" s="172" t="s">
        <v>606</v>
      </c>
      <c r="E13" s="242">
        <v>0</v>
      </c>
      <c r="F13" s="248">
        <v>0</v>
      </c>
      <c r="G13" s="242">
        <f t="shared" ref="G13:G15" si="0">F13-E13</f>
        <v>0</v>
      </c>
      <c r="H13" s="653" t="str">
        <f t="shared" ref="H13:H15" si="1">IFERROR(G13/E13," ")</f>
        <v xml:space="preserve"> </v>
      </c>
    </row>
    <row r="14" spans="1:16" ht="13.5" thickBot="1" x14ac:dyDescent="0.25">
      <c r="C14" s="324"/>
      <c r="D14" s="172" t="s">
        <v>350</v>
      </c>
      <c r="E14" s="242">
        <v>0</v>
      </c>
      <c r="F14" s="248">
        <v>0</v>
      </c>
      <c r="G14" s="245">
        <f t="shared" si="0"/>
        <v>0</v>
      </c>
      <c r="H14" s="725" t="str">
        <f t="shared" si="1"/>
        <v xml:space="preserve"> </v>
      </c>
    </row>
    <row r="15" spans="1:16" ht="12.75" customHeight="1" thickBot="1" x14ac:dyDescent="0.25">
      <c r="C15" s="324"/>
      <c r="D15" s="651" t="s">
        <v>186</v>
      </c>
      <c r="E15" s="646">
        <f>SUM(E12:E14)</f>
        <v>0</v>
      </c>
      <c r="F15" s="244">
        <f>SUM(F12:F14)</f>
        <v>0</v>
      </c>
      <c r="G15" s="244">
        <f t="shared" si="0"/>
        <v>0</v>
      </c>
      <c r="H15" s="713" t="str">
        <f t="shared" si="1"/>
        <v xml:space="preserve"> </v>
      </c>
    </row>
    <row r="16" spans="1:16" x14ac:dyDescent="0.2">
      <c r="C16" s="324"/>
      <c r="D16" s="120"/>
      <c r="E16" s="187"/>
      <c r="F16" s="187"/>
      <c r="G16" s="187"/>
      <c r="H16" s="187"/>
    </row>
    <row r="17" spans="2:17" ht="15" x14ac:dyDescent="0.2">
      <c r="C17" s="324"/>
      <c r="D17" s="20"/>
    </row>
    <row r="18" spans="2:17" x14ac:dyDescent="0.2">
      <c r="C18" s="324"/>
      <c r="D18" s="505"/>
      <c r="E18" s="743" t="s">
        <v>607</v>
      </c>
      <c r="F18" s="743" t="s">
        <v>608</v>
      </c>
      <c r="G18" s="743"/>
      <c r="H18" s="743"/>
      <c r="I18" s="743"/>
      <c r="J18" s="743" t="s">
        <v>609</v>
      </c>
      <c r="K18" s="743"/>
      <c r="L18" s="743"/>
      <c r="M18" s="743"/>
    </row>
    <row r="19" spans="2:17" s="80" customFormat="1" ht="22.5" x14ac:dyDescent="0.2">
      <c r="C19" s="325"/>
      <c r="D19" s="505"/>
      <c r="E19" s="743"/>
      <c r="F19" s="505" t="s">
        <v>610</v>
      </c>
      <c r="G19" s="505" t="s">
        <v>611</v>
      </c>
      <c r="H19" s="505" t="s">
        <v>612</v>
      </c>
      <c r="I19" s="505" t="s">
        <v>613</v>
      </c>
      <c r="J19" s="505" t="s">
        <v>368</v>
      </c>
      <c r="K19" s="505" t="s">
        <v>95</v>
      </c>
      <c r="L19" s="505" t="s">
        <v>369</v>
      </c>
      <c r="M19" s="505" t="s">
        <v>370</v>
      </c>
      <c r="Q19"/>
    </row>
    <row r="20" spans="2:17" x14ac:dyDescent="0.2">
      <c r="C20" s="324"/>
      <c r="D20" s="526"/>
      <c r="E20" s="505" t="s">
        <v>182</v>
      </c>
      <c r="F20" s="505" t="s">
        <v>182</v>
      </c>
      <c r="G20" s="505" t="s">
        <v>182</v>
      </c>
      <c r="H20" s="505" t="s">
        <v>182</v>
      </c>
      <c r="I20" s="505" t="s">
        <v>182</v>
      </c>
      <c r="J20" s="505" t="s">
        <v>182</v>
      </c>
      <c r="K20" s="505" t="s">
        <v>182</v>
      </c>
      <c r="L20" s="505" t="s">
        <v>149</v>
      </c>
      <c r="M20" s="505" t="s">
        <v>149</v>
      </c>
    </row>
    <row r="21" spans="2:17" x14ac:dyDescent="0.2">
      <c r="C21" s="83"/>
      <c r="D21" s="180"/>
      <c r="E21" s="247"/>
      <c r="F21" s="247"/>
      <c r="G21" s="247"/>
      <c r="H21" s="247"/>
      <c r="I21" s="247"/>
      <c r="J21" s="247"/>
      <c r="K21" s="221"/>
      <c r="L21" s="221"/>
      <c r="M21" s="221"/>
    </row>
    <row r="22" spans="2:17" x14ac:dyDescent="0.2">
      <c r="C22" s="46"/>
      <c r="D22" s="172" t="s">
        <v>333</v>
      </c>
      <c r="E22" s="179">
        <v>0</v>
      </c>
      <c r="F22" s="178">
        <v>0</v>
      </c>
      <c r="G22" s="178">
        <v>0</v>
      </c>
      <c r="H22" s="178">
        <v>0</v>
      </c>
      <c r="I22" s="178">
        <v>0</v>
      </c>
      <c r="J22" s="173">
        <v>0</v>
      </c>
      <c r="K22" s="173">
        <v>0</v>
      </c>
      <c r="L22" s="173">
        <v>0</v>
      </c>
      <c r="M22" s="173">
        <v>0</v>
      </c>
    </row>
    <row r="23" spans="2:17" x14ac:dyDescent="0.2">
      <c r="C23" s="46"/>
      <c r="D23" s="172" t="s">
        <v>606</v>
      </c>
      <c r="E23" s="179">
        <v>0</v>
      </c>
      <c r="F23" s="178">
        <v>0</v>
      </c>
      <c r="G23" s="178">
        <v>0</v>
      </c>
      <c r="H23" s="178">
        <v>0</v>
      </c>
      <c r="I23" s="178">
        <v>0</v>
      </c>
      <c r="J23" s="173">
        <v>0</v>
      </c>
      <c r="K23" s="173">
        <v>0</v>
      </c>
      <c r="L23" s="173">
        <v>0</v>
      </c>
      <c r="M23" s="173">
        <v>0</v>
      </c>
    </row>
    <row r="24" spans="2:17" ht="13.5" thickBot="1" x14ac:dyDescent="0.25">
      <c r="B24" s="84"/>
      <c r="C24" s="84"/>
      <c r="D24" s="172" t="s">
        <v>350</v>
      </c>
      <c r="E24" s="638">
        <v>0</v>
      </c>
      <c r="F24" s="174">
        <v>0</v>
      </c>
      <c r="G24" s="174">
        <v>0</v>
      </c>
      <c r="H24" s="174">
        <v>0</v>
      </c>
      <c r="I24" s="174">
        <v>0</v>
      </c>
      <c r="J24" s="174">
        <v>0</v>
      </c>
      <c r="K24" s="174">
        <v>0</v>
      </c>
      <c r="L24" s="174">
        <v>0</v>
      </c>
      <c r="M24" s="174">
        <v>0</v>
      </c>
    </row>
    <row r="25" spans="2:17" ht="13.5" thickBot="1" x14ac:dyDescent="0.25">
      <c r="B25" s="84"/>
      <c r="C25" s="84"/>
      <c r="D25" s="651" t="s">
        <v>186</v>
      </c>
      <c r="E25" s="246">
        <f>SUM(E22:E24)</f>
        <v>0</v>
      </c>
      <c r="F25" s="243">
        <f>SUM(F22:F24)</f>
        <v>0</v>
      </c>
      <c r="G25" s="243">
        <f>SUM(G22:G24)</f>
        <v>0</v>
      </c>
      <c r="H25" s="243">
        <f t="shared" ref="H25:L25" si="2">SUM(H22:H24)</f>
        <v>0</v>
      </c>
      <c r="I25" s="243">
        <f>SUM(I22:I24)</f>
        <v>0</v>
      </c>
      <c r="J25" s="243">
        <f t="shared" si="2"/>
        <v>0</v>
      </c>
      <c r="K25" s="243">
        <f t="shared" si="2"/>
        <v>0</v>
      </c>
      <c r="L25" s="243">
        <f t="shared" si="2"/>
        <v>0</v>
      </c>
      <c r="M25" s="244">
        <f>SUM(M22:M24)</f>
        <v>0</v>
      </c>
    </row>
    <row r="26" spans="2:17" x14ac:dyDescent="0.2">
      <c r="B26" s="84"/>
      <c r="C26" s="84"/>
      <c r="D26" s="222"/>
      <c r="E26" s="187"/>
      <c r="F26" s="187"/>
      <c r="G26" s="187"/>
      <c r="H26" s="187"/>
      <c r="I26" s="187"/>
      <c r="J26" s="187"/>
      <c r="K26" s="187"/>
      <c r="L26" s="187"/>
      <c r="M26" s="187"/>
    </row>
    <row r="27" spans="2:17" x14ac:dyDescent="0.2">
      <c r="C27" s="84"/>
      <c r="D27" s="120" t="s">
        <v>490</v>
      </c>
      <c r="E27" s="187"/>
      <c r="F27" s="187"/>
      <c r="G27" s="187"/>
      <c r="H27" s="187"/>
      <c r="I27" s="187"/>
      <c r="J27" s="187"/>
      <c r="K27" s="187"/>
      <c r="L27" s="187"/>
      <c r="M27" s="187"/>
    </row>
    <row r="28" spans="2:17" x14ac:dyDescent="0.2">
      <c r="C28" s="84"/>
      <c r="D28" s="120"/>
      <c r="E28" s="187"/>
      <c r="F28" s="187"/>
      <c r="G28" s="187"/>
      <c r="H28" s="187"/>
      <c r="I28" s="187"/>
      <c r="J28" s="187"/>
      <c r="K28" s="187"/>
      <c r="L28" s="187"/>
      <c r="M28" s="187"/>
    </row>
    <row r="29" spans="2:17" x14ac:dyDescent="0.2">
      <c r="C29" s="84"/>
      <c r="D29" s="120"/>
      <c r="E29" s="187"/>
      <c r="F29" s="187"/>
      <c r="G29" s="187"/>
      <c r="H29" s="187"/>
      <c r="I29" s="187"/>
      <c r="J29" s="187"/>
      <c r="K29" s="187"/>
      <c r="L29" s="187"/>
      <c r="M29" s="187"/>
    </row>
    <row r="30" spans="2:17" x14ac:dyDescent="0.2">
      <c r="C30" s="84"/>
      <c r="D30" s="12"/>
    </row>
    <row r="31" spans="2:17" x14ac:dyDescent="0.2">
      <c r="C31" s="84"/>
      <c r="D31" s="12"/>
    </row>
    <row r="32" spans="2:17" x14ac:dyDescent="0.2">
      <c r="C32" s="84"/>
      <c r="D32" s="235" t="s">
        <v>614</v>
      </c>
    </row>
    <row r="33" spans="1:13" ht="15" x14ac:dyDescent="0.2">
      <c r="C33" s="83"/>
      <c r="D33" s="74"/>
    </row>
    <row r="34" spans="1:13" ht="13.15" customHeight="1" x14ac:dyDescent="0.2">
      <c r="A34" s="347" t="s">
        <v>604</v>
      </c>
      <c r="C34" s="47"/>
      <c r="D34" s="505"/>
      <c r="E34" s="743" t="s">
        <v>607</v>
      </c>
      <c r="F34" s="743" t="s">
        <v>608</v>
      </c>
      <c r="G34" s="743"/>
      <c r="H34" s="743"/>
      <c r="I34" s="743"/>
      <c r="J34" s="743" t="s">
        <v>609</v>
      </c>
      <c r="K34" s="743"/>
      <c r="L34" s="743"/>
      <c r="M34" s="743"/>
    </row>
    <row r="35" spans="1:13" ht="22.5" x14ac:dyDescent="0.2">
      <c r="C35" s="47"/>
      <c r="D35" s="505" t="s">
        <v>615</v>
      </c>
      <c r="E35" s="743"/>
      <c r="F35" s="505" t="s">
        <v>610</v>
      </c>
      <c r="G35" s="505" t="s">
        <v>611</v>
      </c>
      <c r="H35" s="505" t="s">
        <v>612</v>
      </c>
      <c r="I35" s="505" t="s">
        <v>613</v>
      </c>
      <c r="J35" s="505" t="s">
        <v>368</v>
      </c>
      <c r="K35" s="505" t="s">
        <v>95</v>
      </c>
      <c r="L35" s="505" t="s">
        <v>369</v>
      </c>
      <c r="M35" s="505" t="s">
        <v>370</v>
      </c>
    </row>
    <row r="36" spans="1:13" x14ac:dyDescent="0.2">
      <c r="C36" s="47"/>
      <c r="D36" s="526"/>
      <c r="E36" s="505" t="s">
        <v>182</v>
      </c>
      <c r="F36" s="505" t="s">
        <v>182</v>
      </c>
      <c r="G36" s="505" t="s">
        <v>182</v>
      </c>
      <c r="H36" s="505" t="s">
        <v>182</v>
      </c>
      <c r="I36" s="505" t="s">
        <v>182</v>
      </c>
      <c r="J36" s="505" t="s">
        <v>182</v>
      </c>
      <c r="K36" s="505" t="s">
        <v>182</v>
      </c>
      <c r="L36" s="505" t="s">
        <v>149</v>
      </c>
      <c r="M36" s="505" t="s">
        <v>149</v>
      </c>
    </row>
    <row r="37" spans="1:13" x14ac:dyDescent="0.2">
      <c r="C37" s="47"/>
      <c r="D37" s="223" t="s">
        <v>616</v>
      </c>
      <c r="E37" s="247"/>
      <c r="F37" s="247"/>
      <c r="G37" s="247"/>
      <c r="H37" s="247"/>
      <c r="I37" s="247"/>
      <c r="J37" s="247"/>
      <c r="K37" s="221"/>
      <c r="L37" s="221"/>
      <c r="M37" s="221"/>
    </row>
    <row r="38" spans="1:13" x14ac:dyDescent="0.2">
      <c r="C38" s="47"/>
      <c r="D38" s="223" t="s">
        <v>334</v>
      </c>
      <c r="E38" s="221"/>
      <c r="F38" s="247"/>
      <c r="G38" s="247"/>
      <c r="H38" s="247"/>
      <c r="I38" s="247"/>
      <c r="J38" s="247"/>
      <c r="K38" s="247"/>
      <c r="L38" s="247"/>
      <c r="M38" s="247"/>
    </row>
    <row r="39" spans="1:13" x14ac:dyDescent="0.2">
      <c r="C39" s="81"/>
      <c r="D39" s="224" t="s">
        <v>617</v>
      </c>
      <c r="E39" s="179">
        <v>0</v>
      </c>
      <c r="F39" s="178">
        <v>0</v>
      </c>
      <c r="G39" s="178">
        <v>0</v>
      </c>
      <c r="H39" s="178">
        <v>0</v>
      </c>
      <c r="I39" s="178">
        <v>0</v>
      </c>
      <c r="J39" s="173">
        <v>0</v>
      </c>
      <c r="K39" s="173">
        <v>0</v>
      </c>
      <c r="L39" s="173">
        <v>0</v>
      </c>
      <c r="M39" s="173">
        <v>0</v>
      </c>
    </row>
    <row r="40" spans="1:13" x14ac:dyDescent="0.2">
      <c r="D40" s="223" t="s">
        <v>618</v>
      </c>
      <c r="E40" s="179"/>
      <c r="F40" s="178"/>
      <c r="G40" s="178"/>
      <c r="H40" s="178"/>
      <c r="I40" s="178"/>
      <c r="J40" s="173"/>
      <c r="K40" s="173"/>
      <c r="L40" s="173"/>
      <c r="M40" s="173"/>
    </row>
    <row r="41" spans="1:13" x14ac:dyDescent="0.2">
      <c r="C41" s="43"/>
      <c r="D41" s="224" t="s">
        <v>617</v>
      </c>
      <c r="E41" s="179">
        <v>0</v>
      </c>
      <c r="F41" s="178">
        <v>0</v>
      </c>
      <c r="G41" s="178">
        <v>0</v>
      </c>
      <c r="H41" s="178">
        <v>0</v>
      </c>
      <c r="I41" s="178">
        <v>0</v>
      </c>
      <c r="J41" s="173">
        <v>0</v>
      </c>
      <c r="K41" s="173">
        <v>0</v>
      </c>
      <c r="L41" s="173">
        <v>0</v>
      </c>
      <c r="M41" s="173">
        <v>0</v>
      </c>
    </row>
    <row r="42" spans="1:13" x14ac:dyDescent="0.2">
      <c r="C42" s="44"/>
      <c r="D42" s="223" t="s">
        <v>337</v>
      </c>
      <c r="E42" s="179"/>
      <c r="F42" s="178"/>
      <c r="G42" s="178"/>
      <c r="H42" s="178"/>
      <c r="I42" s="178"/>
      <c r="J42" s="173"/>
      <c r="K42" s="173"/>
      <c r="L42" s="173"/>
      <c r="M42" s="173"/>
    </row>
    <row r="43" spans="1:13" x14ac:dyDescent="0.2">
      <c r="C43" s="83"/>
      <c r="D43" s="224" t="s">
        <v>617</v>
      </c>
      <c r="E43" s="179">
        <v>0</v>
      </c>
      <c r="F43" s="178">
        <v>0</v>
      </c>
      <c r="G43" s="178">
        <v>0</v>
      </c>
      <c r="H43" s="178">
        <v>0</v>
      </c>
      <c r="I43" s="178">
        <v>0</v>
      </c>
      <c r="J43" s="173">
        <v>0</v>
      </c>
      <c r="K43" s="173">
        <v>0</v>
      </c>
      <c r="L43" s="173">
        <v>0</v>
      </c>
      <c r="M43" s="173">
        <v>0</v>
      </c>
    </row>
    <row r="44" spans="1:13" x14ac:dyDescent="0.2">
      <c r="C44" s="324"/>
      <c r="D44" s="223" t="s">
        <v>619</v>
      </c>
      <c r="E44" s="230"/>
      <c r="F44" s="229"/>
      <c r="G44" s="229"/>
      <c r="H44" s="229"/>
      <c r="I44" s="229"/>
      <c r="J44" s="225"/>
      <c r="K44" s="225"/>
      <c r="L44" s="225"/>
      <c r="M44" s="225"/>
    </row>
    <row r="45" spans="1:13" x14ac:dyDescent="0.2">
      <c r="C45" s="324"/>
      <c r="D45" s="224" t="s">
        <v>617</v>
      </c>
      <c r="E45" s="179">
        <v>0</v>
      </c>
      <c r="F45" s="639">
        <v>0</v>
      </c>
      <c r="G45" s="178">
        <v>0</v>
      </c>
      <c r="H45" s="178">
        <v>0</v>
      </c>
      <c r="I45" s="178">
        <v>0</v>
      </c>
      <c r="J45" s="173">
        <v>0</v>
      </c>
      <c r="K45" s="173">
        <v>0</v>
      </c>
      <c r="L45" s="173">
        <v>0</v>
      </c>
      <c r="M45" s="173">
        <v>0</v>
      </c>
    </row>
    <row r="46" spans="1:13" x14ac:dyDescent="0.2">
      <c r="C46" s="324"/>
      <c r="D46" s="223" t="s">
        <v>620</v>
      </c>
      <c r="E46" s="179"/>
      <c r="F46" s="178"/>
      <c r="G46" s="178"/>
      <c r="H46" s="178"/>
      <c r="I46" s="178"/>
      <c r="J46" s="173"/>
      <c r="K46" s="173"/>
      <c r="L46" s="173"/>
      <c r="M46" s="173"/>
    </row>
    <row r="47" spans="1:13" x14ac:dyDescent="0.2">
      <c r="C47" s="324"/>
      <c r="D47" s="224" t="s">
        <v>617</v>
      </c>
      <c r="E47" s="179">
        <v>0</v>
      </c>
      <c r="F47" s="178">
        <v>0</v>
      </c>
      <c r="G47" s="178">
        <v>0</v>
      </c>
      <c r="H47" s="178">
        <v>0</v>
      </c>
      <c r="I47" s="178">
        <v>0</v>
      </c>
      <c r="J47" s="173">
        <v>0</v>
      </c>
      <c r="K47" s="173">
        <v>0</v>
      </c>
      <c r="L47" s="173">
        <v>0</v>
      </c>
      <c r="M47" s="173">
        <v>0</v>
      </c>
    </row>
    <row r="48" spans="1:13" x14ac:dyDescent="0.2">
      <c r="C48" s="324"/>
      <c r="D48" s="223" t="s">
        <v>338</v>
      </c>
      <c r="E48" s="179"/>
      <c r="F48" s="178"/>
      <c r="G48" s="178"/>
      <c r="H48" s="178"/>
      <c r="I48" s="178"/>
      <c r="J48" s="173"/>
      <c r="K48" s="173"/>
      <c r="L48" s="173"/>
      <c r="M48" s="173"/>
    </row>
    <row r="49" spans="3:13" ht="13.5" thickBot="1" x14ac:dyDescent="0.25">
      <c r="C49" s="324"/>
      <c r="D49" s="226" t="s">
        <v>617</v>
      </c>
      <c r="E49" s="638">
        <v>0</v>
      </c>
      <c r="F49" s="174">
        <v>0</v>
      </c>
      <c r="G49" s="174">
        <v>0</v>
      </c>
      <c r="H49" s="174">
        <v>0</v>
      </c>
      <c r="I49" s="174">
        <v>0</v>
      </c>
      <c r="J49" s="174">
        <v>0</v>
      </c>
      <c r="K49" s="174">
        <v>0</v>
      </c>
      <c r="L49" s="174">
        <v>0</v>
      </c>
      <c r="M49" s="174">
        <v>0</v>
      </c>
    </row>
    <row r="50" spans="3:13" ht="13.5" thickBot="1" x14ac:dyDescent="0.25">
      <c r="C50" s="324"/>
      <c r="D50" s="640" t="s">
        <v>621</v>
      </c>
      <c r="E50" s="246">
        <f>SUM(E37:E49)</f>
        <v>0</v>
      </c>
      <c r="F50" s="246">
        <f t="shared" ref="F50:M50" si="3">SUM(F37:F49)</f>
        <v>0</v>
      </c>
      <c r="G50" s="246">
        <f t="shared" si="3"/>
        <v>0</v>
      </c>
      <c r="H50" s="246">
        <f t="shared" si="3"/>
        <v>0</v>
      </c>
      <c r="I50" s="246">
        <f t="shared" si="3"/>
        <v>0</v>
      </c>
      <c r="J50" s="246">
        <f t="shared" si="3"/>
        <v>0</v>
      </c>
      <c r="K50" s="246">
        <f t="shared" si="3"/>
        <v>0</v>
      </c>
      <c r="L50" s="246">
        <f t="shared" si="3"/>
        <v>0</v>
      </c>
      <c r="M50" s="246">
        <f t="shared" si="3"/>
        <v>0</v>
      </c>
    </row>
    <row r="51" spans="3:13" ht="6" customHeight="1" x14ac:dyDescent="0.2">
      <c r="C51" s="324"/>
      <c r="D51" s="331"/>
      <c r="E51" s="230"/>
      <c r="F51" s="229"/>
      <c r="G51" s="229"/>
      <c r="H51" s="229"/>
      <c r="I51" s="229"/>
      <c r="J51" s="225"/>
      <c r="K51" s="225"/>
      <c r="L51" s="225"/>
      <c r="M51" s="225"/>
    </row>
    <row r="52" spans="3:13" x14ac:dyDescent="0.2">
      <c r="C52" s="324"/>
      <c r="D52" s="223" t="s">
        <v>622</v>
      </c>
      <c r="E52" s="230"/>
      <c r="F52" s="229"/>
      <c r="G52" s="229"/>
      <c r="H52" s="229"/>
      <c r="I52" s="229"/>
      <c r="J52" s="225"/>
      <c r="K52" s="225"/>
      <c r="L52" s="225"/>
      <c r="M52" s="225"/>
    </row>
    <row r="53" spans="3:13" x14ac:dyDescent="0.2">
      <c r="C53" s="324"/>
      <c r="D53" s="223" t="s">
        <v>623</v>
      </c>
      <c r="E53" s="230"/>
      <c r="F53" s="229"/>
      <c r="G53" s="229"/>
      <c r="H53" s="229"/>
      <c r="I53" s="229"/>
      <c r="J53" s="225"/>
      <c r="K53" s="225"/>
      <c r="L53" s="225"/>
      <c r="M53" s="225"/>
    </row>
    <row r="54" spans="3:13" x14ac:dyDescent="0.2">
      <c r="C54" s="324"/>
      <c r="D54" s="224" t="s">
        <v>617</v>
      </c>
      <c r="E54" s="179">
        <v>0</v>
      </c>
      <c r="F54" s="178">
        <v>0</v>
      </c>
      <c r="G54" s="178">
        <v>0</v>
      </c>
      <c r="H54" s="178">
        <v>0</v>
      </c>
      <c r="I54" s="178">
        <v>0</v>
      </c>
      <c r="J54" s="173">
        <v>0</v>
      </c>
      <c r="K54" s="173">
        <v>0</v>
      </c>
      <c r="L54" s="173">
        <v>0</v>
      </c>
      <c r="M54" s="173">
        <v>0</v>
      </c>
    </row>
    <row r="55" spans="3:13" x14ac:dyDescent="0.2">
      <c r="C55" s="325"/>
      <c r="D55" s="223" t="s">
        <v>624</v>
      </c>
      <c r="E55" s="179"/>
      <c r="F55" s="178"/>
      <c r="G55" s="178"/>
      <c r="H55" s="178"/>
      <c r="I55" s="178"/>
      <c r="J55" s="173"/>
      <c r="K55" s="173"/>
      <c r="L55" s="173"/>
      <c r="M55" s="173"/>
    </row>
    <row r="56" spans="3:13" x14ac:dyDescent="0.2">
      <c r="C56" s="324"/>
      <c r="D56" s="224" t="s">
        <v>617</v>
      </c>
      <c r="E56" s="179">
        <v>0</v>
      </c>
      <c r="F56" s="178">
        <v>0</v>
      </c>
      <c r="G56" s="178">
        <v>0</v>
      </c>
      <c r="H56" s="178">
        <v>0</v>
      </c>
      <c r="I56" s="178">
        <v>0</v>
      </c>
      <c r="J56" s="173">
        <v>0</v>
      </c>
      <c r="K56" s="173">
        <v>0</v>
      </c>
      <c r="L56" s="173">
        <v>0</v>
      </c>
      <c r="M56" s="173">
        <v>0</v>
      </c>
    </row>
    <row r="57" spans="3:13" x14ac:dyDescent="0.2">
      <c r="C57" s="46"/>
      <c r="D57" s="223" t="s">
        <v>625</v>
      </c>
      <c r="E57" s="230"/>
      <c r="F57" s="229"/>
      <c r="G57" s="229"/>
      <c r="H57" s="229"/>
      <c r="I57" s="229"/>
      <c r="J57" s="225"/>
      <c r="K57" s="225"/>
      <c r="L57" s="225"/>
      <c r="M57" s="225"/>
    </row>
    <row r="58" spans="3:13" x14ac:dyDescent="0.2">
      <c r="C58" s="46"/>
      <c r="D58" s="224" t="s">
        <v>617</v>
      </c>
      <c r="E58" s="179">
        <v>0</v>
      </c>
      <c r="F58" s="178">
        <v>0</v>
      </c>
      <c r="G58" s="178">
        <v>0</v>
      </c>
      <c r="H58" s="178">
        <v>0</v>
      </c>
      <c r="I58" s="178">
        <v>0</v>
      </c>
      <c r="J58" s="173">
        <v>0</v>
      </c>
      <c r="K58" s="173">
        <v>0</v>
      </c>
      <c r="L58" s="173">
        <v>0</v>
      </c>
      <c r="M58" s="173">
        <v>0</v>
      </c>
    </row>
    <row r="59" spans="3:13" x14ac:dyDescent="0.2">
      <c r="C59" s="46"/>
      <c r="D59" s="223" t="s">
        <v>626</v>
      </c>
      <c r="E59" s="179"/>
      <c r="F59" s="178"/>
      <c r="G59" s="178"/>
      <c r="H59" s="178"/>
      <c r="I59" s="178"/>
      <c r="J59" s="173"/>
      <c r="K59" s="173"/>
      <c r="L59" s="173"/>
      <c r="M59" s="173"/>
    </row>
    <row r="60" spans="3:13" x14ac:dyDescent="0.2">
      <c r="C60" s="46"/>
      <c r="D60" s="224" t="s">
        <v>617</v>
      </c>
      <c r="E60" s="179">
        <v>0</v>
      </c>
      <c r="F60" s="178">
        <v>0</v>
      </c>
      <c r="G60" s="178">
        <v>0</v>
      </c>
      <c r="H60" s="178">
        <v>0</v>
      </c>
      <c r="I60" s="178">
        <v>0</v>
      </c>
      <c r="J60" s="173">
        <v>0</v>
      </c>
      <c r="K60" s="173">
        <v>0</v>
      </c>
      <c r="L60" s="173">
        <v>0</v>
      </c>
      <c r="M60" s="173">
        <v>0</v>
      </c>
    </row>
    <row r="61" spans="3:13" x14ac:dyDescent="0.2">
      <c r="C61" s="84"/>
      <c r="D61" s="223" t="s">
        <v>348</v>
      </c>
      <c r="E61" s="230"/>
      <c r="F61" s="229"/>
      <c r="G61" s="229"/>
      <c r="H61" s="229"/>
      <c r="I61" s="229"/>
      <c r="J61" s="225"/>
      <c r="K61" s="225"/>
      <c r="L61" s="225"/>
      <c r="M61" s="225"/>
    </row>
    <row r="62" spans="3:13" ht="13.5" thickBot="1" x14ac:dyDescent="0.25">
      <c r="C62" s="84"/>
      <c r="D62" s="224" t="s">
        <v>617</v>
      </c>
      <c r="E62" s="638">
        <v>0</v>
      </c>
      <c r="F62" s="174">
        <v>0</v>
      </c>
      <c r="G62" s="174">
        <v>0</v>
      </c>
      <c r="H62" s="174">
        <v>0</v>
      </c>
      <c r="I62" s="174">
        <v>0</v>
      </c>
      <c r="J62" s="174">
        <v>0</v>
      </c>
      <c r="K62" s="174">
        <v>0</v>
      </c>
      <c r="L62" s="174">
        <v>0</v>
      </c>
      <c r="M62" s="174">
        <v>0</v>
      </c>
    </row>
    <row r="63" spans="3:13" ht="13.5" thickBot="1" x14ac:dyDescent="0.25">
      <c r="C63" s="84"/>
      <c r="D63" s="640" t="s">
        <v>627</v>
      </c>
      <c r="E63" s="246">
        <f>SUM(E51:E62)</f>
        <v>0</v>
      </c>
      <c r="F63" s="246">
        <f t="shared" ref="F63:M63" si="4">SUM(F51:F62)</f>
        <v>0</v>
      </c>
      <c r="G63" s="246">
        <f t="shared" si="4"/>
        <v>0</v>
      </c>
      <c r="H63" s="246">
        <f t="shared" si="4"/>
        <v>0</v>
      </c>
      <c r="I63" s="246">
        <f t="shared" si="4"/>
        <v>0</v>
      </c>
      <c r="J63" s="246">
        <f t="shared" si="4"/>
        <v>0</v>
      </c>
      <c r="K63" s="246">
        <f t="shared" si="4"/>
        <v>0</v>
      </c>
      <c r="L63" s="246">
        <f t="shared" si="4"/>
        <v>0</v>
      </c>
      <c r="M63" s="246">
        <f t="shared" si="4"/>
        <v>0</v>
      </c>
    </row>
    <row r="64" spans="3:13" x14ac:dyDescent="0.2">
      <c r="C64" s="84"/>
    </row>
    <row r="65" spans="3:13" x14ac:dyDescent="0.2">
      <c r="C65" s="83"/>
      <c r="D65" s="743" t="s">
        <v>615</v>
      </c>
      <c r="E65" s="743" t="s">
        <v>607</v>
      </c>
      <c r="F65" s="743" t="s">
        <v>608</v>
      </c>
      <c r="G65" s="743"/>
      <c r="H65" s="743"/>
      <c r="I65" s="743"/>
      <c r="J65" s="743" t="s">
        <v>609</v>
      </c>
      <c r="K65" s="743"/>
      <c r="L65" s="743"/>
      <c r="M65" s="743"/>
    </row>
    <row r="66" spans="3:13" ht="22.5" x14ac:dyDescent="0.2">
      <c r="C66" s="47"/>
      <c r="D66" s="743"/>
      <c r="E66" s="743"/>
      <c r="F66" s="505" t="s">
        <v>610</v>
      </c>
      <c r="G66" s="505" t="s">
        <v>611</v>
      </c>
      <c r="H66" s="505" t="s">
        <v>612</v>
      </c>
      <c r="I66" s="505" t="s">
        <v>613</v>
      </c>
      <c r="J66" s="505" t="s">
        <v>368</v>
      </c>
      <c r="K66" s="505" t="s">
        <v>95</v>
      </c>
      <c r="L66" s="505" t="s">
        <v>369</v>
      </c>
      <c r="M66" s="505" t="s">
        <v>370</v>
      </c>
    </row>
    <row r="67" spans="3:13" x14ac:dyDescent="0.2">
      <c r="C67" s="47"/>
      <c r="D67" s="743"/>
      <c r="E67" s="505" t="s">
        <v>182</v>
      </c>
      <c r="F67" s="505" t="s">
        <v>182</v>
      </c>
      <c r="G67" s="505" t="s">
        <v>182</v>
      </c>
      <c r="H67" s="505" t="s">
        <v>182</v>
      </c>
      <c r="I67" s="505" t="s">
        <v>182</v>
      </c>
      <c r="J67" s="505" t="s">
        <v>182</v>
      </c>
      <c r="K67" s="505" t="s">
        <v>182</v>
      </c>
      <c r="L67" s="505" t="s">
        <v>149</v>
      </c>
      <c r="M67" s="505" t="s">
        <v>149</v>
      </c>
    </row>
    <row r="68" spans="3:13" x14ac:dyDescent="0.2">
      <c r="C68" s="47"/>
      <c r="D68" s="223" t="s">
        <v>628</v>
      </c>
      <c r="E68" s="641"/>
      <c r="F68" s="227"/>
      <c r="G68" s="227"/>
      <c r="H68" s="227"/>
      <c r="I68" s="227"/>
      <c r="J68" s="227"/>
      <c r="K68" s="227"/>
      <c r="L68" s="227"/>
      <c r="M68" s="227"/>
    </row>
    <row r="69" spans="3:13" x14ac:dyDescent="0.2">
      <c r="C69" s="47"/>
      <c r="D69" s="223" t="s">
        <v>165</v>
      </c>
      <c r="E69" s="230"/>
      <c r="F69" s="229"/>
      <c r="G69" s="229"/>
      <c r="H69" s="229"/>
      <c r="I69" s="229"/>
      <c r="J69" s="225"/>
      <c r="K69" s="225"/>
      <c r="L69" s="225"/>
      <c r="M69" s="225"/>
    </row>
    <row r="70" spans="3:13" x14ac:dyDescent="0.2">
      <c r="C70" s="47"/>
      <c r="D70" s="224" t="s">
        <v>617</v>
      </c>
      <c r="E70" s="179">
        <v>0</v>
      </c>
      <c r="F70" s="178">
        <v>0</v>
      </c>
      <c r="G70" s="178">
        <v>0</v>
      </c>
      <c r="H70" s="178">
        <v>0</v>
      </c>
      <c r="I70" s="178">
        <v>0</v>
      </c>
      <c r="J70" s="173">
        <v>0</v>
      </c>
      <c r="K70" s="173">
        <v>0</v>
      </c>
      <c r="L70" s="173">
        <v>0</v>
      </c>
      <c r="M70" s="173">
        <v>0</v>
      </c>
    </row>
    <row r="71" spans="3:13" x14ac:dyDescent="0.2">
      <c r="C71" s="47"/>
      <c r="D71" s="223" t="s">
        <v>351</v>
      </c>
      <c r="E71" s="179"/>
      <c r="F71" s="229"/>
      <c r="G71" s="229"/>
      <c r="H71" s="229"/>
      <c r="I71" s="229"/>
      <c r="J71" s="225"/>
      <c r="K71" s="225"/>
      <c r="L71" s="225"/>
      <c r="M71" s="225"/>
    </row>
    <row r="72" spans="3:13" x14ac:dyDescent="0.2">
      <c r="C72" s="47"/>
      <c r="D72" s="224" t="s">
        <v>617</v>
      </c>
      <c r="E72" s="179">
        <v>0</v>
      </c>
      <c r="F72" s="178">
        <v>0</v>
      </c>
      <c r="G72" s="178">
        <v>0</v>
      </c>
      <c r="H72" s="178">
        <v>0</v>
      </c>
      <c r="I72" s="229">
        <v>0</v>
      </c>
      <c r="J72" s="178">
        <v>0</v>
      </c>
      <c r="K72" s="178">
        <v>0</v>
      </c>
      <c r="L72" s="178">
        <v>0</v>
      </c>
      <c r="M72" s="178">
        <v>0</v>
      </c>
    </row>
    <row r="73" spans="3:13" x14ac:dyDescent="0.2">
      <c r="C73" s="47"/>
      <c r="D73" s="223" t="s">
        <v>629</v>
      </c>
      <c r="E73" s="179"/>
      <c r="F73" s="229"/>
      <c r="G73" s="229"/>
      <c r="H73" s="229"/>
      <c r="I73" s="229"/>
      <c r="J73" s="225"/>
      <c r="K73" s="225"/>
      <c r="L73" s="225"/>
      <c r="M73" s="225"/>
    </row>
    <row r="74" spans="3:13" x14ac:dyDescent="0.2">
      <c r="C74" s="47"/>
      <c r="D74" s="224" t="s">
        <v>617</v>
      </c>
      <c r="E74" s="179">
        <v>0</v>
      </c>
      <c r="F74" s="178">
        <v>0</v>
      </c>
      <c r="G74" s="178">
        <v>0</v>
      </c>
      <c r="H74" s="178">
        <v>0</v>
      </c>
      <c r="I74" s="229">
        <v>0</v>
      </c>
      <c r="J74" s="173">
        <v>0</v>
      </c>
      <c r="K74" s="173">
        <v>0</v>
      </c>
      <c r="L74" s="173">
        <v>0</v>
      </c>
      <c r="M74" s="173">
        <v>0</v>
      </c>
    </row>
    <row r="75" spans="3:13" x14ac:dyDescent="0.2">
      <c r="C75" s="47"/>
      <c r="D75" s="223" t="s">
        <v>353</v>
      </c>
      <c r="E75" s="179"/>
      <c r="F75" s="229"/>
      <c r="G75" s="229"/>
      <c r="H75" s="229"/>
      <c r="I75" s="229"/>
      <c r="J75" s="225"/>
      <c r="K75" s="225"/>
      <c r="L75" s="225"/>
      <c r="M75" s="225"/>
    </row>
    <row r="76" spans="3:13" x14ac:dyDescent="0.2">
      <c r="C76" s="47"/>
      <c r="D76" s="224" t="s">
        <v>617</v>
      </c>
      <c r="E76" s="179">
        <v>0</v>
      </c>
      <c r="F76" s="178">
        <v>0</v>
      </c>
      <c r="G76" s="178">
        <v>0</v>
      </c>
      <c r="H76" s="178">
        <v>0</v>
      </c>
      <c r="I76" s="229">
        <v>0</v>
      </c>
      <c r="J76" s="173">
        <v>0</v>
      </c>
      <c r="K76" s="173">
        <v>0</v>
      </c>
      <c r="L76" s="173">
        <v>0</v>
      </c>
      <c r="M76" s="173">
        <v>0</v>
      </c>
    </row>
    <row r="77" spans="3:13" x14ac:dyDescent="0.2">
      <c r="C77" s="47"/>
      <c r="D77" s="223" t="s">
        <v>630</v>
      </c>
      <c r="E77" s="179"/>
      <c r="F77" s="229"/>
      <c r="G77" s="229"/>
      <c r="H77" s="229"/>
      <c r="I77" s="229"/>
      <c r="J77" s="225"/>
      <c r="K77" s="225"/>
      <c r="L77" s="225"/>
      <c r="M77" s="225"/>
    </row>
    <row r="78" spans="3:13" x14ac:dyDescent="0.2">
      <c r="C78" s="47"/>
      <c r="D78" s="224" t="s">
        <v>617</v>
      </c>
      <c r="E78" s="179">
        <v>0</v>
      </c>
      <c r="F78" s="178">
        <v>0</v>
      </c>
      <c r="G78" s="178">
        <v>0</v>
      </c>
      <c r="H78" s="178">
        <v>0</v>
      </c>
      <c r="I78" s="229">
        <v>0</v>
      </c>
      <c r="J78" s="173">
        <v>0</v>
      </c>
      <c r="K78" s="173">
        <v>0</v>
      </c>
      <c r="L78" s="173">
        <v>0</v>
      </c>
      <c r="M78" s="173">
        <v>0</v>
      </c>
    </row>
    <row r="79" spans="3:13" x14ac:dyDescent="0.2">
      <c r="C79" s="46"/>
      <c r="D79" s="223" t="s">
        <v>631</v>
      </c>
      <c r="E79" s="179"/>
      <c r="F79" s="229"/>
      <c r="G79" s="229"/>
      <c r="H79" s="229"/>
      <c r="I79" s="229"/>
      <c r="J79" s="225"/>
      <c r="K79" s="225"/>
      <c r="L79" s="225"/>
      <c r="M79" s="225"/>
    </row>
    <row r="80" spans="3:13" x14ac:dyDescent="0.2">
      <c r="C80" s="46"/>
      <c r="D80" s="224" t="s">
        <v>617</v>
      </c>
      <c r="E80" s="179">
        <v>0</v>
      </c>
      <c r="F80" s="229">
        <v>0</v>
      </c>
      <c r="G80" s="229">
        <v>0</v>
      </c>
      <c r="H80" s="229">
        <v>0</v>
      </c>
      <c r="I80" s="229">
        <v>0</v>
      </c>
      <c r="J80" s="225">
        <v>0</v>
      </c>
      <c r="K80" s="225">
        <v>0</v>
      </c>
      <c r="L80" s="225">
        <v>0</v>
      </c>
      <c r="M80" s="225">
        <v>0</v>
      </c>
    </row>
    <row r="81" spans="3:13" x14ac:dyDescent="0.2">
      <c r="C81" s="46"/>
      <c r="D81" s="223" t="s">
        <v>632</v>
      </c>
      <c r="E81" s="179"/>
      <c r="F81" s="229"/>
      <c r="G81" s="229"/>
      <c r="H81" s="229"/>
      <c r="I81" s="229"/>
      <c r="J81" s="225"/>
      <c r="K81" s="225"/>
      <c r="L81" s="225"/>
      <c r="M81" s="225"/>
    </row>
    <row r="82" spans="3:13" x14ac:dyDescent="0.2">
      <c r="C82" s="84"/>
      <c r="D82" s="224" t="s">
        <v>617</v>
      </c>
      <c r="E82" s="179">
        <v>0</v>
      </c>
      <c r="F82" s="229">
        <v>0</v>
      </c>
      <c r="G82" s="229">
        <v>0</v>
      </c>
      <c r="H82" s="229">
        <v>0</v>
      </c>
      <c r="I82" s="229">
        <v>0</v>
      </c>
      <c r="J82" s="225">
        <v>0</v>
      </c>
      <c r="K82" s="225">
        <v>0</v>
      </c>
      <c r="L82" s="225">
        <v>0</v>
      </c>
      <c r="M82" s="225">
        <v>0</v>
      </c>
    </row>
    <row r="83" spans="3:13" x14ac:dyDescent="0.2">
      <c r="C83" s="47"/>
      <c r="D83" s="223" t="s">
        <v>356</v>
      </c>
      <c r="E83" s="179"/>
      <c r="F83" s="178"/>
      <c r="G83" s="178"/>
      <c r="H83" s="178"/>
      <c r="I83" s="229"/>
      <c r="J83" s="173"/>
      <c r="K83" s="173"/>
      <c r="L83" s="173"/>
      <c r="M83" s="173"/>
    </row>
    <row r="84" spans="3:13" x14ac:dyDescent="0.2">
      <c r="C84" s="47"/>
      <c r="D84" s="224" t="s">
        <v>617</v>
      </c>
      <c r="E84" s="179">
        <v>0</v>
      </c>
      <c r="F84" s="178">
        <v>0</v>
      </c>
      <c r="G84" s="178">
        <v>0</v>
      </c>
      <c r="H84" s="178">
        <v>0</v>
      </c>
      <c r="I84" s="229">
        <v>0</v>
      </c>
      <c r="J84" s="173">
        <v>0</v>
      </c>
      <c r="K84" s="173">
        <v>0</v>
      </c>
      <c r="L84" s="173">
        <v>0</v>
      </c>
      <c r="M84" s="173">
        <v>0</v>
      </c>
    </row>
    <row r="85" spans="3:13" x14ac:dyDescent="0.2">
      <c r="C85" s="47"/>
      <c r="D85" s="223" t="s">
        <v>633</v>
      </c>
      <c r="E85" s="179"/>
      <c r="F85" s="229"/>
      <c r="G85" s="229"/>
      <c r="H85" s="229"/>
      <c r="I85" s="229"/>
      <c r="J85" s="225"/>
      <c r="K85" s="225"/>
      <c r="L85" s="225"/>
      <c r="M85" s="225"/>
    </row>
    <row r="86" spans="3:13" x14ac:dyDescent="0.2">
      <c r="C86" s="45"/>
      <c r="D86" s="224" t="s">
        <v>617</v>
      </c>
      <c r="E86" s="179">
        <v>0</v>
      </c>
      <c r="F86" s="178">
        <v>0</v>
      </c>
      <c r="G86" s="178">
        <v>0</v>
      </c>
      <c r="H86" s="178">
        <v>0</v>
      </c>
      <c r="I86" s="229">
        <v>0</v>
      </c>
      <c r="J86" s="173">
        <v>0</v>
      </c>
      <c r="K86" s="173">
        <v>0</v>
      </c>
      <c r="L86" s="173">
        <v>0</v>
      </c>
      <c r="M86" s="173">
        <v>0</v>
      </c>
    </row>
    <row r="87" spans="3:13" x14ac:dyDescent="0.2">
      <c r="C87" s="45"/>
      <c r="D87" s="223" t="s">
        <v>634</v>
      </c>
      <c r="E87" s="179"/>
      <c r="F87" s="229"/>
      <c r="G87" s="229"/>
      <c r="H87" s="229"/>
      <c r="I87" s="229"/>
      <c r="J87" s="225"/>
      <c r="K87" s="225"/>
      <c r="L87" s="225"/>
      <c r="M87" s="225"/>
    </row>
    <row r="88" spans="3:13" ht="13.5" thickBot="1" x14ac:dyDescent="0.25">
      <c r="C88" s="48"/>
      <c r="D88" s="226" t="s">
        <v>617</v>
      </c>
      <c r="E88" s="638">
        <v>0</v>
      </c>
      <c r="F88" s="174">
        <v>0</v>
      </c>
      <c r="G88" s="174">
        <v>0</v>
      </c>
      <c r="H88" s="174">
        <v>0</v>
      </c>
      <c r="I88" s="174">
        <v>0</v>
      </c>
      <c r="J88" s="174">
        <v>0</v>
      </c>
      <c r="K88" s="174">
        <v>0</v>
      </c>
      <c r="L88" s="174">
        <v>0</v>
      </c>
      <c r="M88" s="174">
        <v>0</v>
      </c>
    </row>
    <row r="89" spans="3:13" ht="13.5" thickBot="1" x14ac:dyDescent="0.25">
      <c r="C89" s="83"/>
      <c r="D89" s="645" t="s">
        <v>635</v>
      </c>
      <c r="E89" s="646">
        <f>SUM(E68:E88)</f>
        <v>0</v>
      </c>
      <c r="F89" s="244">
        <f t="shared" ref="F89:M89" si="5">SUM(F68:F88)</f>
        <v>0</v>
      </c>
      <c r="G89" s="244">
        <f t="shared" si="5"/>
        <v>0</v>
      </c>
      <c r="H89" s="244">
        <f t="shared" si="5"/>
        <v>0</v>
      </c>
      <c r="I89" s="244">
        <f t="shared" si="5"/>
        <v>0</v>
      </c>
      <c r="J89" s="244">
        <f t="shared" si="5"/>
        <v>0</v>
      </c>
      <c r="K89" s="244">
        <f t="shared" si="5"/>
        <v>0</v>
      </c>
      <c r="L89" s="244">
        <f t="shared" si="5"/>
        <v>0</v>
      </c>
      <c r="M89" s="244">
        <f t="shared" si="5"/>
        <v>0</v>
      </c>
    </row>
    <row r="90" spans="3:13" ht="13.5" thickBot="1" x14ac:dyDescent="0.25">
      <c r="C90" s="48"/>
      <c r="D90" s="172"/>
      <c r="E90" s="643"/>
      <c r="F90" s="644"/>
      <c r="G90" s="644"/>
      <c r="H90" s="644"/>
      <c r="I90" s="644"/>
      <c r="J90" s="644"/>
      <c r="K90" s="644"/>
      <c r="L90" s="644"/>
      <c r="M90" s="644"/>
    </row>
    <row r="91" spans="3:13" ht="13.5" thickBot="1" x14ac:dyDescent="0.25">
      <c r="C91" s="48"/>
      <c r="D91" s="647" t="s">
        <v>636</v>
      </c>
      <c r="E91" s="642">
        <f>E50+E63+E89</f>
        <v>0</v>
      </c>
      <c r="F91" s="249">
        <f t="shared" ref="F91:M91" si="6">F50+F63+F89</f>
        <v>0</v>
      </c>
      <c r="G91" s="249">
        <f t="shared" si="6"/>
        <v>0</v>
      </c>
      <c r="H91" s="249">
        <f t="shared" si="6"/>
        <v>0</v>
      </c>
      <c r="I91" s="642">
        <f t="shared" si="6"/>
        <v>0</v>
      </c>
      <c r="J91" s="249">
        <f t="shared" si="6"/>
        <v>0</v>
      </c>
      <c r="K91" s="249">
        <f t="shared" si="6"/>
        <v>0</v>
      </c>
      <c r="L91" s="249">
        <f t="shared" si="6"/>
        <v>0</v>
      </c>
      <c r="M91" s="249">
        <f t="shared" si="6"/>
        <v>0</v>
      </c>
    </row>
    <row r="92" spans="3:13" ht="13.5" thickTop="1" x14ac:dyDescent="0.2">
      <c r="C92" s="48"/>
      <c r="D92" s="187"/>
      <c r="E92" s="187"/>
      <c r="F92" s="187"/>
      <c r="G92" s="187"/>
      <c r="H92" s="187"/>
      <c r="I92" s="187"/>
      <c r="J92" s="187"/>
      <c r="K92" s="187"/>
      <c r="L92" s="187"/>
      <c r="M92" s="187"/>
    </row>
    <row r="93" spans="3:13" x14ac:dyDescent="0.2">
      <c r="C93" s="48"/>
    </row>
    <row r="94" spans="3:13" x14ac:dyDescent="0.2">
      <c r="C94" s="48"/>
    </row>
    <row r="95" spans="3:13" ht="15.75" x14ac:dyDescent="0.2">
      <c r="C95" s="48"/>
      <c r="D95" s="235" t="str">
        <f>"4.5.3 Works carried forward from the "&amp;Title!AC2&amp;" year"</f>
        <v>4.5.3 Works carried forward from the 2025/26 year</v>
      </c>
      <c r="E95" s="31"/>
      <c r="F95" s="31"/>
      <c r="G95" s="31"/>
      <c r="H95" s="31"/>
    </row>
    <row r="96" spans="3:13" ht="6.75" customHeight="1" x14ac:dyDescent="0.2">
      <c r="C96" s="48"/>
      <c r="D96" s="75"/>
    </row>
    <row r="97" spans="3:13" ht="13.15" customHeight="1" x14ac:dyDescent="0.2">
      <c r="C97" s="48"/>
      <c r="D97" s="505"/>
      <c r="E97" s="743" t="s">
        <v>607</v>
      </c>
      <c r="F97" s="743" t="s">
        <v>608</v>
      </c>
      <c r="G97" s="743"/>
      <c r="H97" s="743"/>
      <c r="I97" s="743"/>
      <c r="J97" s="743" t="s">
        <v>609</v>
      </c>
      <c r="K97" s="743"/>
      <c r="L97" s="743"/>
      <c r="M97" s="743"/>
    </row>
    <row r="98" spans="3:13" ht="18" customHeight="1" x14ac:dyDescent="0.2">
      <c r="C98" s="48"/>
      <c r="D98" s="505" t="s">
        <v>615</v>
      </c>
      <c r="E98" s="743"/>
      <c r="F98" s="505" t="s">
        <v>610</v>
      </c>
      <c r="G98" s="505" t="s">
        <v>611</v>
      </c>
      <c r="H98" s="505" t="s">
        <v>612</v>
      </c>
      <c r="I98" s="505" t="s">
        <v>613</v>
      </c>
      <c r="J98" s="505" t="s">
        <v>368</v>
      </c>
      <c r="K98" s="505" t="s">
        <v>95</v>
      </c>
      <c r="L98" s="505" t="s">
        <v>369</v>
      </c>
      <c r="M98" s="505" t="s">
        <v>370</v>
      </c>
    </row>
    <row r="99" spans="3:13" x14ac:dyDescent="0.2">
      <c r="C99" s="48"/>
      <c r="D99" s="526"/>
      <c r="E99" s="505" t="s">
        <v>182</v>
      </c>
      <c r="F99" s="505" t="s">
        <v>182</v>
      </c>
      <c r="G99" s="505" t="s">
        <v>182</v>
      </c>
      <c r="H99" s="505" t="s">
        <v>182</v>
      </c>
      <c r="I99" s="505" t="s">
        <v>182</v>
      </c>
      <c r="J99" s="505" t="s">
        <v>182</v>
      </c>
      <c r="K99" s="505" t="s">
        <v>182</v>
      </c>
      <c r="L99" s="505" t="s">
        <v>149</v>
      </c>
      <c r="M99" s="505" t="s">
        <v>149</v>
      </c>
    </row>
    <row r="100" spans="3:13" x14ac:dyDescent="0.2">
      <c r="C100" s="48"/>
      <c r="D100" s="223" t="s">
        <v>616</v>
      </c>
      <c r="E100" s="247"/>
      <c r="F100" s="247"/>
      <c r="G100" s="247"/>
      <c r="H100" s="247"/>
      <c r="I100" s="247"/>
      <c r="J100" s="247"/>
      <c r="K100" s="221"/>
      <c r="L100" s="221"/>
      <c r="M100" s="221"/>
    </row>
    <row r="101" spans="3:13" x14ac:dyDescent="0.2">
      <c r="C101" s="48"/>
      <c r="D101" s="223" t="s">
        <v>334</v>
      </c>
      <c r="E101" s="179"/>
      <c r="F101" s="178"/>
      <c r="G101" s="178"/>
      <c r="H101" s="178"/>
      <c r="I101" s="178"/>
      <c r="J101" s="173"/>
      <c r="K101" s="173"/>
      <c r="L101" s="173"/>
      <c r="M101" s="173"/>
    </row>
    <row r="102" spans="3:13" x14ac:dyDescent="0.2">
      <c r="C102" s="48"/>
      <c r="D102" s="224" t="s">
        <v>617</v>
      </c>
      <c r="E102" s="179">
        <v>0</v>
      </c>
      <c r="F102" s="178">
        <v>0</v>
      </c>
      <c r="G102" s="178">
        <v>0</v>
      </c>
      <c r="H102" s="178">
        <v>0</v>
      </c>
      <c r="I102" s="178">
        <v>0</v>
      </c>
      <c r="J102" s="173">
        <v>0</v>
      </c>
      <c r="K102" s="173">
        <v>0</v>
      </c>
      <c r="L102" s="173">
        <v>0</v>
      </c>
      <c r="M102" s="173">
        <v>0</v>
      </c>
    </row>
    <row r="103" spans="3:13" x14ac:dyDescent="0.2">
      <c r="C103" s="48"/>
      <c r="D103" s="223" t="s">
        <v>618</v>
      </c>
      <c r="E103" s="179"/>
      <c r="F103" s="178"/>
      <c r="G103" s="178"/>
      <c r="H103" s="178"/>
      <c r="I103" s="178"/>
      <c r="J103" s="173"/>
      <c r="K103" s="173"/>
      <c r="L103" s="173"/>
      <c r="M103" s="173"/>
    </row>
    <row r="104" spans="3:13" x14ac:dyDescent="0.2">
      <c r="D104" s="224" t="s">
        <v>617</v>
      </c>
      <c r="E104" s="179">
        <v>0</v>
      </c>
      <c r="F104" s="178">
        <v>0</v>
      </c>
      <c r="G104" s="178">
        <v>0</v>
      </c>
      <c r="H104" s="178">
        <v>0</v>
      </c>
      <c r="I104" s="178">
        <v>0</v>
      </c>
      <c r="J104" s="173">
        <v>0</v>
      </c>
      <c r="K104" s="173">
        <v>0</v>
      </c>
      <c r="L104" s="173">
        <v>0</v>
      </c>
      <c r="M104" s="173">
        <v>0</v>
      </c>
    </row>
    <row r="105" spans="3:13" x14ac:dyDescent="0.2">
      <c r="D105" s="223" t="s">
        <v>337</v>
      </c>
      <c r="E105" s="179"/>
      <c r="F105" s="178"/>
      <c r="G105" s="178"/>
      <c r="H105" s="178"/>
      <c r="I105" s="178"/>
      <c r="J105" s="173"/>
      <c r="K105" s="173"/>
      <c r="L105" s="173"/>
      <c r="M105" s="173"/>
    </row>
    <row r="106" spans="3:13" x14ac:dyDescent="0.2">
      <c r="D106" s="224" t="s">
        <v>617</v>
      </c>
      <c r="E106" s="179">
        <v>0</v>
      </c>
      <c r="F106" s="178">
        <v>0</v>
      </c>
      <c r="G106" s="178">
        <v>0</v>
      </c>
      <c r="H106" s="178">
        <v>0</v>
      </c>
      <c r="I106" s="178">
        <v>0</v>
      </c>
      <c r="J106" s="173">
        <v>0</v>
      </c>
      <c r="K106" s="173">
        <v>0</v>
      </c>
      <c r="L106" s="173">
        <v>0</v>
      </c>
      <c r="M106" s="173">
        <v>0</v>
      </c>
    </row>
    <row r="107" spans="3:13" x14ac:dyDescent="0.2">
      <c r="D107" s="223" t="s">
        <v>619</v>
      </c>
      <c r="E107" s="230"/>
      <c r="F107" s="229"/>
      <c r="G107" s="229"/>
      <c r="H107" s="229"/>
      <c r="I107" s="229"/>
      <c r="J107" s="225"/>
      <c r="K107" s="225"/>
      <c r="L107" s="225"/>
      <c r="M107" s="225"/>
    </row>
    <row r="108" spans="3:13" x14ac:dyDescent="0.2">
      <c r="D108" s="224" t="s">
        <v>617</v>
      </c>
      <c r="E108" s="179">
        <v>0</v>
      </c>
      <c r="F108" s="639">
        <v>0</v>
      </c>
      <c r="G108" s="178">
        <v>0</v>
      </c>
      <c r="H108" s="178">
        <v>0</v>
      </c>
      <c r="I108" s="178">
        <v>0</v>
      </c>
      <c r="J108" s="173">
        <v>0</v>
      </c>
      <c r="K108" s="173">
        <v>0</v>
      </c>
      <c r="L108" s="173">
        <v>0</v>
      </c>
      <c r="M108" s="173">
        <v>0</v>
      </c>
    </row>
    <row r="109" spans="3:13" x14ac:dyDescent="0.2">
      <c r="D109" s="223" t="s">
        <v>620</v>
      </c>
      <c r="E109" s="179"/>
      <c r="F109" s="178"/>
      <c r="G109" s="178"/>
      <c r="H109" s="178"/>
      <c r="I109" s="178"/>
      <c r="J109" s="173"/>
      <c r="K109" s="173"/>
      <c r="L109" s="173"/>
      <c r="M109" s="173"/>
    </row>
    <row r="110" spans="3:13" x14ac:dyDescent="0.2">
      <c r="D110" s="224" t="s">
        <v>617</v>
      </c>
      <c r="E110" s="179">
        <v>0</v>
      </c>
      <c r="F110" s="178">
        <v>0</v>
      </c>
      <c r="G110" s="178">
        <v>0</v>
      </c>
      <c r="H110" s="178">
        <v>0</v>
      </c>
      <c r="I110" s="178">
        <v>0</v>
      </c>
      <c r="J110" s="173">
        <v>0</v>
      </c>
      <c r="K110" s="173">
        <v>0</v>
      </c>
      <c r="L110" s="173">
        <v>0</v>
      </c>
      <c r="M110" s="173">
        <v>0</v>
      </c>
    </row>
    <row r="111" spans="3:13" x14ac:dyDescent="0.2">
      <c r="D111" s="223" t="s">
        <v>338</v>
      </c>
      <c r="E111" s="179"/>
      <c r="F111" s="178"/>
      <c r="G111" s="178"/>
      <c r="H111" s="178"/>
      <c r="I111" s="178"/>
      <c r="J111" s="173"/>
      <c r="K111" s="173"/>
      <c r="L111" s="173"/>
      <c r="M111" s="173"/>
    </row>
    <row r="112" spans="3:13" ht="13.5" thickBot="1" x14ac:dyDescent="0.25">
      <c r="D112" s="226" t="s">
        <v>617</v>
      </c>
      <c r="E112" s="638">
        <v>0</v>
      </c>
      <c r="F112" s="174">
        <v>0</v>
      </c>
      <c r="G112" s="174">
        <v>0</v>
      </c>
      <c r="H112" s="174">
        <v>0</v>
      </c>
      <c r="I112" s="174">
        <v>0</v>
      </c>
      <c r="J112" s="174">
        <v>0</v>
      </c>
      <c r="K112" s="174">
        <v>0</v>
      </c>
      <c r="L112" s="174">
        <v>0</v>
      </c>
      <c r="M112" s="174">
        <v>0</v>
      </c>
    </row>
    <row r="113" spans="4:13" ht="13.5" thickBot="1" x14ac:dyDescent="0.25">
      <c r="D113" s="640" t="s">
        <v>621</v>
      </c>
      <c r="E113" s="646">
        <f>SUM(E101:E112)</f>
        <v>0</v>
      </c>
      <c r="F113" s="646">
        <f t="shared" ref="F113:M113" si="7">SUM(F101:F112)</f>
        <v>0</v>
      </c>
      <c r="G113" s="646">
        <f t="shared" si="7"/>
        <v>0</v>
      </c>
      <c r="H113" s="646">
        <f t="shared" si="7"/>
        <v>0</v>
      </c>
      <c r="I113" s="646">
        <f t="shared" si="7"/>
        <v>0</v>
      </c>
      <c r="J113" s="646">
        <f t="shared" si="7"/>
        <v>0</v>
      </c>
      <c r="K113" s="646">
        <f t="shared" si="7"/>
        <v>0</v>
      </c>
      <c r="L113" s="646">
        <f t="shared" si="7"/>
        <v>0</v>
      </c>
      <c r="M113" s="646">
        <f t="shared" si="7"/>
        <v>0</v>
      </c>
    </row>
    <row r="114" spans="4:13" ht="6" customHeight="1" x14ac:dyDescent="0.2">
      <c r="D114" s="331"/>
      <c r="E114" s="230"/>
      <c r="F114" s="229"/>
      <c r="G114" s="229"/>
      <c r="H114" s="229"/>
      <c r="I114" s="229"/>
      <c r="J114" s="225"/>
      <c r="K114" s="225"/>
      <c r="L114" s="225"/>
      <c r="M114" s="225"/>
    </row>
    <row r="115" spans="4:13" x14ac:dyDescent="0.2">
      <c r="D115" s="223" t="s">
        <v>622</v>
      </c>
      <c r="E115" s="230"/>
      <c r="F115" s="229"/>
      <c r="G115" s="229"/>
      <c r="H115" s="229"/>
      <c r="I115" s="229"/>
      <c r="J115" s="225"/>
      <c r="K115" s="225"/>
      <c r="L115" s="225"/>
      <c r="M115" s="225"/>
    </row>
    <row r="116" spans="4:13" x14ac:dyDescent="0.2">
      <c r="D116" s="223" t="s">
        <v>623</v>
      </c>
      <c r="E116" s="230"/>
      <c r="F116" s="229"/>
      <c r="G116" s="229"/>
      <c r="H116" s="229"/>
      <c r="I116" s="229"/>
      <c r="J116" s="225"/>
      <c r="K116" s="225"/>
      <c r="L116" s="225"/>
      <c r="M116" s="225"/>
    </row>
    <row r="117" spans="4:13" x14ac:dyDescent="0.2">
      <c r="D117" s="224" t="s">
        <v>617</v>
      </c>
      <c r="E117" s="179">
        <v>0</v>
      </c>
      <c r="F117" s="178">
        <v>0</v>
      </c>
      <c r="G117" s="178">
        <v>0</v>
      </c>
      <c r="H117" s="178">
        <v>0</v>
      </c>
      <c r="I117" s="178">
        <v>0</v>
      </c>
      <c r="J117" s="173">
        <v>0</v>
      </c>
      <c r="K117" s="173">
        <v>0</v>
      </c>
      <c r="L117" s="173">
        <v>0</v>
      </c>
      <c r="M117" s="173">
        <v>0</v>
      </c>
    </row>
    <row r="118" spans="4:13" x14ac:dyDescent="0.2">
      <c r="D118" s="223" t="s">
        <v>624</v>
      </c>
      <c r="E118" s="179"/>
      <c r="F118" s="178"/>
      <c r="G118" s="178"/>
      <c r="H118" s="178"/>
      <c r="I118" s="178"/>
      <c r="J118" s="173"/>
      <c r="K118" s="173"/>
      <c r="L118" s="173"/>
      <c r="M118" s="173"/>
    </row>
    <row r="119" spans="4:13" x14ac:dyDescent="0.2">
      <c r="D119" s="224" t="s">
        <v>617</v>
      </c>
      <c r="E119" s="179">
        <v>0</v>
      </c>
      <c r="F119" s="178">
        <v>0</v>
      </c>
      <c r="G119" s="178">
        <v>0</v>
      </c>
      <c r="H119" s="178">
        <v>0</v>
      </c>
      <c r="I119" s="178">
        <v>0</v>
      </c>
      <c r="J119" s="173">
        <v>0</v>
      </c>
      <c r="K119" s="173">
        <v>0</v>
      </c>
      <c r="L119" s="173">
        <v>0</v>
      </c>
      <c r="M119" s="173">
        <v>0</v>
      </c>
    </row>
    <row r="120" spans="4:13" x14ac:dyDescent="0.2">
      <c r="D120" s="223" t="s">
        <v>625</v>
      </c>
      <c r="E120" s="230"/>
      <c r="F120" s="229"/>
      <c r="G120" s="229"/>
      <c r="H120" s="229"/>
      <c r="I120" s="229"/>
      <c r="J120" s="225"/>
      <c r="K120" s="225"/>
      <c r="L120" s="225"/>
      <c r="M120" s="225"/>
    </row>
    <row r="121" spans="4:13" x14ac:dyDescent="0.2">
      <c r="D121" s="224" t="s">
        <v>617</v>
      </c>
      <c r="E121" s="179">
        <v>0</v>
      </c>
      <c r="F121" s="178">
        <v>0</v>
      </c>
      <c r="G121" s="178">
        <v>0</v>
      </c>
      <c r="H121" s="178">
        <v>0</v>
      </c>
      <c r="I121" s="178">
        <v>0</v>
      </c>
      <c r="J121" s="173">
        <v>0</v>
      </c>
      <c r="K121" s="173">
        <v>0</v>
      </c>
      <c r="L121" s="173">
        <v>0</v>
      </c>
      <c r="M121" s="173">
        <v>0</v>
      </c>
    </row>
    <row r="122" spans="4:13" x14ac:dyDescent="0.2">
      <c r="D122" s="223" t="s">
        <v>626</v>
      </c>
      <c r="E122" s="179"/>
      <c r="F122" s="178"/>
      <c r="G122" s="178"/>
      <c r="H122" s="178"/>
      <c r="I122" s="178"/>
      <c r="J122" s="173"/>
      <c r="K122" s="173"/>
      <c r="L122" s="173"/>
      <c r="M122" s="173"/>
    </row>
    <row r="123" spans="4:13" x14ac:dyDescent="0.2">
      <c r="D123" s="224" t="s">
        <v>617</v>
      </c>
      <c r="E123" s="179">
        <v>0</v>
      </c>
      <c r="F123" s="178">
        <v>0</v>
      </c>
      <c r="G123" s="178">
        <v>0</v>
      </c>
      <c r="H123" s="178">
        <v>0</v>
      </c>
      <c r="I123" s="178">
        <v>0</v>
      </c>
      <c r="J123" s="173">
        <v>0</v>
      </c>
      <c r="K123" s="173">
        <v>0</v>
      </c>
      <c r="L123" s="173">
        <v>0</v>
      </c>
      <c r="M123" s="173">
        <v>0</v>
      </c>
    </row>
    <row r="124" spans="4:13" x14ac:dyDescent="0.2">
      <c r="D124" s="223" t="s">
        <v>348</v>
      </c>
      <c r="E124" s="230"/>
      <c r="F124" s="229"/>
      <c r="G124" s="229"/>
      <c r="H124" s="229"/>
      <c r="I124" s="229"/>
      <c r="J124" s="225"/>
      <c r="K124" s="225"/>
      <c r="L124" s="225"/>
      <c r="M124" s="225"/>
    </row>
    <row r="125" spans="4:13" ht="13.5" thickBot="1" x14ac:dyDescent="0.25">
      <c r="D125" s="224" t="s">
        <v>617</v>
      </c>
      <c r="E125" s="638">
        <v>0</v>
      </c>
      <c r="F125" s="174">
        <v>0</v>
      </c>
      <c r="G125" s="174">
        <v>0</v>
      </c>
      <c r="H125" s="174">
        <v>0</v>
      </c>
      <c r="I125" s="174">
        <v>0</v>
      </c>
      <c r="J125" s="174">
        <v>0</v>
      </c>
      <c r="K125" s="174">
        <v>0</v>
      </c>
      <c r="L125" s="174">
        <v>0</v>
      </c>
      <c r="M125" s="174">
        <v>0</v>
      </c>
    </row>
    <row r="126" spans="4:13" ht="13.5" thickBot="1" x14ac:dyDescent="0.25">
      <c r="D126" s="640" t="s">
        <v>627</v>
      </c>
      <c r="E126" s="646">
        <f>SUM(E116:E125)</f>
        <v>0</v>
      </c>
      <c r="F126" s="244">
        <f>SUM(F114:F125)</f>
        <v>0</v>
      </c>
      <c r="G126" s="244">
        <f>SUM(G114:G125)</f>
        <v>0</v>
      </c>
      <c r="H126" s="244">
        <f>SUM(H114:H125)</f>
        <v>0</v>
      </c>
      <c r="I126" s="244">
        <f>SUM(I115:I125)</f>
        <v>0</v>
      </c>
      <c r="J126" s="244">
        <f>SUM(J114:J125)</f>
        <v>0</v>
      </c>
      <c r="K126" s="244">
        <f>SUM(K114:K125)</f>
        <v>0</v>
      </c>
      <c r="L126" s="244">
        <f>SUM(L114:L125)</f>
        <v>0</v>
      </c>
      <c r="M126" s="244">
        <f>SUM(M115:M125)</f>
        <v>0</v>
      </c>
    </row>
    <row r="127" spans="4:13" x14ac:dyDescent="0.2">
      <c r="D127" s="13"/>
      <c r="E127" s="78"/>
      <c r="F127" s="79"/>
      <c r="G127" s="79"/>
      <c r="H127" s="79"/>
      <c r="I127" s="79"/>
      <c r="J127" s="79"/>
      <c r="K127" s="79"/>
      <c r="L127" s="79"/>
      <c r="M127" s="79"/>
    </row>
    <row r="128" spans="4:13" x14ac:dyDescent="0.2">
      <c r="D128" s="505"/>
      <c r="E128" s="743" t="s">
        <v>607</v>
      </c>
      <c r="F128" s="743" t="s">
        <v>608</v>
      </c>
      <c r="G128" s="743"/>
      <c r="H128" s="743"/>
      <c r="I128" s="743"/>
      <c r="J128" s="743" t="s">
        <v>609</v>
      </c>
      <c r="K128" s="743"/>
      <c r="L128" s="743"/>
      <c r="M128" s="743"/>
    </row>
    <row r="129" spans="4:13" ht="22.5" x14ac:dyDescent="0.2">
      <c r="D129" s="505" t="s">
        <v>615</v>
      </c>
      <c r="E129" s="743"/>
      <c r="F129" s="505" t="s">
        <v>610</v>
      </c>
      <c r="G129" s="505" t="s">
        <v>611</v>
      </c>
      <c r="H129" s="505" t="s">
        <v>612</v>
      </c>
      <c r="I129" s="505" t="s">
        <v>613</v>
      </c>
      <c r="J129" s="505" t="s">
        <v>368</v>
      </c>
      <c r="K129" s="505" t="s">
        <v>95</v>
      </c>
      <c r="L129" s="505" t="s">
        <v>369</v>
      </c>
      <c r="M129" s="505" t="s">
        <v>370</v>
      </c>
    </row>
    <row r="130" spans="4:13" x14ac:dyDescent="0.2">
      <c r="D130" s="526"/>
      <c r="E130" s="505" t="s">
        <v>182</v>
      </c>
      <c r="F130" s="505" t="s">
        <v>182</v>
      </c>
      <c r="G130" s="505" t="s">
        <v>182</v>
      </c>
      <c r="H130" s="505" t="s">
        <v>182</v>
      </c>
      <c r="I130" s="505" t="s">
        <v>182</v>
      </c>
      <c r="J130" s="505" t="s">
        <v>182</v>
      </c>
      <c r="K130" s="505" t="s">
        <v>182</v>
      </c>
      <c r="L130" s="505" t="s">
        <v>149</v>
      </c>
      <c r="M130" s="505" t="s">
        <v>149</v>
      </c>
    </row>
    <row r="131" spans="4:13" x14ac:dyDescent="0.2">
      <c r="D131" s="223" t="s">
        <v>628</v>
      </c>
      <c r="E131" s="230"/>
      <c r="F131" s="229"/>
      <c r="G131" s="229"/>
      <c r="H131" s="229"/>
      <c r="I131" s="229"/>
      <c r="J131" s="225"/>
      <c r="K131" s="225"/>
      <c r="L131" s="225"/>
      <c r="M131" s="225"/>
    </row>
    <row r="132" spans="4:13" x14ac:dyDescent="0.2">
      <c r="D132" s="223" t="s">
        <v>165</v>
      </c>
      <c r="E132" s="230"/>
      <c r="F132" s="229"/>
      <c r="G132" s="229"/>
      <c r="H132" s="229"/>
      <c r="I132" s="229"/>
      <c r="J132" s="225"/>
      <c r="K132" s="225"/>
      <c r="L132" s="225"/>
      <c r="M132" s="225"/>
    </row>
    <row r="133" spans="4:13" x14ac:dyDescent="0.2">
      <c r="D133" s="224" t="s">
        <v>617</v>
      </c>
      <c r="E133" s="179">
        <v>0</v>
      </c>
      <c r="F133" s="178">
        <v>0</v>
      </c>
      <c r="G133" s="178">
        <v>0</v>
      </c>
      <c r="H133" s="178">
        <v>0</v>
      </c>
      <c r="I133" s="178">
        <v>0</v>
      </c>
      <c r="J133" s="173">
        <v>0</v>
      </c>
      <c r="K133" s="173">
        <v>0</v>
      </c>
      <c r="L133" s="173">
        <v>0</v>
      </c>
      <c r="M133" s="173">
        <v>0</v>
      </c>
    </row>
    <row r="134" spans="4:13" x14ac:dyDescent="0.2">
      <c r="D134" s="223" t="s">
        <v>351</v>
      </c>
      <c r="E134" s="230"/>
      <c r="F134" s="229"/>
      <c r="G134" s="229"/>
      <c r="H134" s="229"/>
      <c r="I134" s="229"/>
      <c r="J134" s="225"/>
      <c r="K134" s="225"/>
      <c r="L134" s="225"/>
      <c r="M134" s="225"/>
    </row>
    <row r="135" spans="4:13" x14ac:dyDescent="0.2">
      <c r="D135" s="224" t="s">
        <v>617</v>
      </c>
      <c r="E135" s="179">
        <v>0</v>
      </c>
      <c r="F135" s="178">
        <v>0</v>
      </c>
      <c r="G135" s="178">
        <v>0</v>
      </c>
      <c r="H135" s="178">
        <v>0</v>
      </c>
      <c r="I135" s="178">
        <v>0</v>
      </c>
      <c r="J135" s="178">
        <v>0</v>
      </c>
      <c r="K135" s="178">
        <v>0</v>
      </c>
      <c r="L135" s="178">
        <v>0</v>
      </c>
      <c r="M135" s="178">
        <v>0</v>
      </c>
    </row>
    <row r="136" spans="4:13" x14ac:dyDescent="0.2">
      <c r="D136" s="223" t="s">
        <v>629</v>
      </c>
      <c r="E136" s="230"/>
      <c r="F136" s="229"/>
      <c r="G136" s="229"/>
      <c r="H136" s="229"/>
      <c r="I136" s="229"/>
      <c r="J136" s="229"/>
      <c r="K136" s="229"/>
      <c r="L136" s="229"/>
      <c r="M136" s="229"/>
    </row>
    <row r="137" spans="4:13" x14ac:dyDescent="0.2">
      <c r="D137" s="224" t="s">
        <v>617</v>
      </c>
      <c r="E137" s="179">
        <v>0</v>
      </c>
      <c r="F137" s="178">
        <v>0</v>
      </c>
      <c r="G137" s="178">
        <v>0</v>
      </c>
      <c r="H137" s="178">
        <v>0</v>
      </c>
      <c r="I137" s="178">
        <v>0</v>
      </c>
      <c r="J137" s="173">
        <v>0</v>
      </c>
      <c r="K137" s="173">
        <v>0</v>
      </c>
      <c r="L137" s="173">
        <v>0</v>
      </c>
      <c r="M137" s="173">
        <v>0</v>
      </c>
    </row>
    <row r="138" spans="4:13" x14ac:dyDescent="0.2">
      <c r="D138" s="223" t="s">
        <v>353</v>
      </c>
      <c r="E138" s="230"/>
      <c r="F138" s="229"/>
      <c r="G138" s="229"/>
      <c r="H138" s="229"/>
      <c r="I138" s="229"/>
      <c r="J138" s="225"/>
      <c r="K138" s="225"/>
      <c r="L138" s="225"/>
      <c r="M138" s="225"/>
    </row>
    <row r="139" spans="4:13" x14ac:dyDescent="0.2">
      <c r="D139" s="224" t="s">
        <v>617</v>
      </c>
      <c r="E139" s="179">
        <v>0</v>
      </c>
      <c r="F139" s="178">
        <v>0</v>
      </c>
      <c r="G139" s="178">
        <v>0</v>
      </c>
      <c r="H139" s="178">
        <v>0</v>
      </c>
      <c r="I139" s="178">
        <v>0</v>
      </c>
      <c r="J139" s="173">
        <v>0</v>
      </c>
      <c r="K139" s="173">
        <v>0</v>
      </c>
      <c r="L139" s="173">
        <v>0</v>
      </c>
      <c r="M139" s="173">
        <v>0</v>
      </c>
    </row>
    <row r="140" spans="4:13" x14ac:dyDescent="0.2">
      <c r="D140" s="223" t="s">
        <v>630</v>
      </c>
      <c r="E140" s="230"/>
      <c r="F140" s="229"/>
      <c r="G140" s="229"/>
      <c r="H140" s="229"/>
      <c r="I140" s="229"/>
      <c r="J140" s="225"/>
      <c r="K140" s="225"/>
      <c r="L140" s="225"/>
      <c r="M140" s="225"/>
    </row>
    <row r="141" spans="4:13" x14ac:dyDescent="0.2">
      <c r="D141" s="224" t="s">
        <v>617</v>
      </c>
      <c r="E141" s="179">
        <v>0</v>
      </c>
      <c r="F141" s="178">
        <v>0</v>
      </c>
      <c r="G141" s="178">
        <v>0</v>
      </c>
      <c r="H141" s="178">
        <v>0</v>
      </c>
      <c r="I141" s="178">
        <v>0</v>
      </c>
      <c r="J141" s="173">
        <v>0</v>
      </c>
      <c r="K141" s="173">
        <v>0</v>
      </c>
      <c r="L141" s="173">
        <v>0</v>
      </c>
      <c r="M141" s="173">
        <v>0</v>
      </c>
    </row>
    <row r="142" spans="4:13" x14ac:dyDescent="0.2">
      <c r="D142" s="223" t="s">
        <v>631</v>
      </c>
      <c r="E142" s="230"/>
      <c r="F142" s="229"/>
      <c r="G142" s="229"/>
      <c r="H142" s="229"/>
      <c r="I142" s="229"/>
      <c r="J142" s="225"/>
      <c r="K142" s="225"/>
      <c r="L142" s="225"/>
      <c r="M142" s="225"/>
    </row>
    <row r="143" spans="4:13" x14ac:dyDescent="0.2">
      <c r="D143" s="224" t="s">
        <v>617</v>
      </c>
      <c r="E143" s="230">
        <v>0</v>
      </c>
      <c r="F143" s="229">
        <v>0</v>
      </c>
      <c r="G143" s="229">
        <v>0</v>
      </c>
      <c r="H143" s="229">
        <v>0</v>
      </c>
      <c r="I143" s="229">
        <v>0</v>
      </c>
      <c r="J143" s="225">
        <v>0</v>
      </c>
      <c r="K143" s="225">
        <v>0</v>
      </c>
      <c r="L143" s="225">
        <v>0</v>
      </c>
      <c r="M143" s="225">
        <v>0</v>
      </c>
    </row>
    <row r="144" spans="4:13" x14ac:dyDescent="0.2">
      <c r="D144" s="223" t="s">
        <v>632</v>
      </c>
      <c r="E144" s="230"/>
      <c r="F144" s="229"/>
      <c r="G144" s="229"/>
      <c r="H144" s="229"/>
      <c r="I144" s="229"/>
      <c r="J144" s="225"/>
      <c r="K144" s="225"/>
      <c r="L144" s="225"/>
      <c r="M144" s="225"/>
    </row>
    <row r="145" spans="4:13" x14ac:dyDescent="0.2">
      <c r="D145" s="224" t="s">
        <v>617</v>
      </c>
      <c r="E145" s="230">
        <v>0</v>
      </c>
      <c r="F145" s="229">
        <v>0</v>
      </c>
      <c r="G145" s="229">
        <v>0</v>
      </c>
      <c r="H145" s="229">
        <v>0</v>
      </c>
      <c r="I145" s="229">
        <v>0</v>
      </c>
      <c r="J145" s="225">
        <v>0</v>
      </c>
      <c r="K145" s="225">
        <v>0</v>
      </c>
      <c r="L145" s="225">
        <v>0</v>
      </c>
      <c r="M145" s="225">
        <v>0</v>
      </c>
    </row>
    <row r="146" spans="4:13" x14ac:dyDescent="0.2">
      <c r="D146" s="223" t="s">
        <v>356</v>
      </c>
      <c r="E146" s="179"/>
      <c r="F146" s="178"/>
      <c r="G146" s="178"/>
      <c r="H146" s="178"/>
      <c r="I146" s="178"/>
      <c r="J146" s="173"/>
      <c r="K146" s="173"/>
      <c r="L146" s="173"/>
      <c r="M146" s="173"/>
    </row>
    <row r="147" spans="4:13" x14ac:dyDescent="0.2">
      <c r="D147" s="224" t="s">
        <v>617</v>
      </c>
      <c r="E147" s="179">
        <v>0</v>
      </c>
      <c r="F147" s="178">
        <v>0</v>
      </c>
      <c r="G147" s="178">
        <v>0</v>
      </c>
      <c r="H147" s="178">
        <v>0</v>
      </c>
      <c r="I147" s="178">
        <v>0</v>
      </c>
      <c r="J147" s="173">
        <v>0</v>
      </c>
      <c r="K147" s="173">
        <v>0</v>
      </c>
      <c r="L147" s="173">
        <v>0</v>
      </c>
      <c r="M147" s="173">
        <v>0</v>
      </c>
    </row>
    <row r="148" spans="4:13" x14ac:dyDescent="0.2">
      <c r="D148" s="223" t="s">
        <v>633</v>
      </c>
      <c r="E148" s="230"/>
      <c r="F148" s="229"/>
      <c r="G148" s="229"/>
      <c r="H148" s="229"/>
      <c r="I148" s="229"/>
      <c r="J148" s="225"/>
      <c r="K148" s="225"/>
      <c r="L148" s="225"/>
      <c r="M148" s="225"/>
    </row>
    <row r="149" spans="4:13" x14ac:dyDescent="0.2">
      <c r="D149" s="224" t="s">
        <v>617</v>
      </c>
      <c r="E149" s="178">
        <v>0</v>
      </c>
      <c r="F149" s="178">
        <v>0</v>
      </c>
      <c r="G149" s="178">
        <v>0</v>
      </c>
      <c r="H149" s="178">
        <v>0</v>
      </c>
      <c r="I149" s="178">
        <v>0</v>
      </c>
      <c r="J149" s="173">
        <v>0</v>
      </c>
      <c r="K149" s="173">
        <v>0</v>
      </c>
      <c r="L149" s="173">
        <v>0</v>
      </c>
      <c r="M149" s="173">
        <v>0</v>
      </c>
    </row>
    <row r="150" spans="4:13" x14ac:dyDescent="0.2">
      <c r="D150" s="231" t="s">
        <v>634</v>
      </c>
      <c r="E150" s="178"/>
      <c r="F150" s="178"/>
      <c r="G150" s="178"/>
      <c r="H150" s="178"/>
      <c r="I150" s="178"/>
      <c r="J150" s="173"/>
      <c r="K150" s="173"/>
      <c r="L150" s="173"/>
      <c r="M150" s="173"/>
    </row>
    <row r="151" spans="4:13" ht="13.5" thickBot="1" x14ac:dyDescent="0.25">
      <c r="D151" s="226" t="s">
        <v>617</v>
      </c>
      <c r="E151" s="174">
        <v>0</v>
      </c>
      <c r="F151" s="174">
        <v>0</v>
      </c>
      <c r="G151" s="174">
        <v>0</v>
      </c>
      <c r="H151" s="174">
        <v>0</v>
      </c>
      <c r="I151" s="174">
        <v>0</v>
      </c>
      <c r="J151" s="174">
        <v>0</v>
      </c>
      <c r="K151" s="174">
        <v>0</v>
      </c>
      <c r="L151" s="174">
        <v>0</v>
      </c>
      <c r="M151" s="174">
        <v>0</v>
      </c>
    </row>
    <row r="152" spans="4:13" ht="13.5" thickBot="1" x14ac:dyDescent="0.25">
      <c r="D152" s="640" t="s">
        <v>635</v>
      </c>
      <c r="E152" s="646">
        <f>SUM(E131:E151)</f>
        <v>0</v>
      </c>
      <c r="F152" s="244">
        <f t="shared" ref="F152:M152" si="8">SUM(F131:F151)</f>
        <v>0</v>
      </c>
      <c r="G152" s="244">
        <f t="shared" si="8"/>
        <v>0</v>
      </c>
      <c r="H152" s="244">
        <f t="shared" si="8"/>
        <v>0</v>
      </c>
      <c r="I152" s="244">
        <f t="shared" si="8"/>
        <v>0</v>
      </c>
      <c r="J152" s="244">
        <f t="shared" si="8"/>
        <v>0</v>
      </c>
      <c r="K152" s="244">
        <f t="shared" si="8"/>
        <v>0</v>
      </c>
      <c r="L152" s="244">
        <f t="shared" si="8"/>
        <v>0</v>
      </c>
      <c r="M152" s="244">
        <f t="shared" si="8"/>
        <v>0</v>
      </c>
    </row>
    <row r="153" spans="4:13" ht="13.5" thickBot="1" x14ac:dyDescent="0.25">
      <c r="D153" s="223"/>
      <c r="E153" s="232"/>
      <c r="F153" s="228"/>
      <c r="G153" s="228"/>
      <c r="H153" s="228"/>
      <c r="I153" s="228"/>
      <c r="J153" s="228"/>
      <c r="K153" s="228"/>
      <c r="L153" s="228"/>
      <c r="M153" s="228"/>
    </row>
    <row r="154" spans="4:13" ht="23.25" thickBot="1" x14ac:dyDescent="0.25">
      <c r="D154" s="647" t="str">
        <f>"TOTAL CARRIED FORWARD CAPITAL WORKS "&amp;Title!AC2</f>
        <v>TOTAL CARRIED FORWARD CAPITAL WORKS 2025/26</v>
      </c>
      <c r="E154" s="254">
        <f t="shared" ref="E154:M154" si="9">E113+E126+E152</f>
        <v>0</v>
      </c>
      <c r="F154" s="254">
        <f t="shared" si="9"/>
        <v>0</v>
      </c>
      <c r="G154" s="254">
        <f t="shared" si="9"/>
        <v>0</v>
      </c>
      <c r="H154" s="254">
        <f t="shared" si="9"/>
        <v>0</v>
      </c>
      <c r="I154" s="254">
        <f t="shared" si="9"/>
        <v>0</v>
      </c>
      <c r="J154" s="254">
        <f t="shared" si="9"/>
        <v>0</v>
      </c>
      <c r="K154" s="254">
        <f t="shared" si="9"/>
        <v>0</v>
      </c>
      <c r="L154" s="254">
        <f t="shared" si="9"/>
        <v>0</v>
      </c>
      <c r="M154" s="254">
        <f t="shared" si="9"/>
        <v>0</v>
      </c>
    </row>
    <row r="155" spans="4:13" ht="13.5" thickTop="1" x14ac:dyDescent="0.2">
      <c r="D155" s="187"/>
      <c r="E155" s="187"/>
      <c r="F155" s="187"/>
      <c r="G155" s="187"/>
      <c r="H155" s="187"/>
      <c r="I155" s="187"/>
      <c r="J155" s="187"/>
      <c r="K155" s="187"/>
      <c r="L155" s="187"/>
      <c r="M155" s="187"/>
    </row>
  </sheetData>
  <mergeCells count="19">
    <mergeCell ref="F97:I97"/>
    <mergeCell ref="J97:M97"/>
    <mergeCell ref="F128:I128"/>
    <mergeCell ref="J128:M128"/>
    <mergeCell ref="E97:E98"/>
    <mergeCell ref="E128:E129"/>
    <mergeCell ref="D5:N5"/>
    <mergeCell ref="H9:H11"/>
    <mergeCell ref="G9:G10"/>
    <mergeCell ref="D65:D67"/>
    <mergeCell ref="E65:E66"/>
    <mergeCell ref="E34:E35"/>
    <mergeCell ref="E18:E19"/>
    <mergeCell ref="F34:I34"/>
    <mergeCell ref="J34:M34"/>
    <mergeCell ref="F65:I65"/>
    <mergeCell ref="J65:M65"/>
    <mergeCell ref="F18:I18"/>
    <mergeCell ref="J18:M18"/>
  </mergeCells>
  <printOptions horizontalCentered="1"/>
  <pageMargins left="0.23622047244094491" right="0.23622047244094491" top="0.74803149606299213" bottom="0.74803149606299213" header="0.31496062992125984" footer="0.31496062992125984"/>
  <pageSetup paperSize="9" scale="94" firstPageNumber="2" fitToHeight="0" orientation="landscape" r:id="rId1"/>
  <headerFooter alignWithMargins="0"/>
  <rowBreaks count="4" manualBreakCount="4">
    <brk id="30" min="1" max="14" man="1"/>
    <brk id="63" min="1" max="14" man="1"/>
    <brk id="93" min="1" max="14" man="1"/>
    <brk id="126" min="1" max="14" man="1"/>
  </rowBreaks>
  <ignoredErrors>
    <ignoredError sqref="I12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7457-8669-4ECB-AEF8-C268571CBE10}">
  <dimension ref="A1:N120"/>
  <sheetViews>
    <sheetView showGridLines="0" view="pageBreakPreview" zoomScale="110" zoomScaleNormal="70" zoomScaleSheetLayoutView="110" workbookViewId="0">
      <selection activeCell="E14" sqref="E14"/>
    </sheetView>
  </sheetViews>
  <sheetFormatPr defaultColWidth="9.140625" defaultRowHeight="11.25" x14ac:dyDescent="0.2"/>
  <cols>
    <col min="1" max="1" width="1.85546875" style="291" customWidth="1"/>
    <col min="2" max="2" width="3.140625" style="291" customWidth="1"/>
    <col min="3" max="3" width="31.5703125" style="291" customWidth="1"/>
    <col min="4" max="8" width="12.28515625" style="291" customWidth="1"/>
    <col min="9" max="12" width="12.7109375" style="291" customWidth="1"/>
    <col min="13" max="13" width="11.140625" style="291" customWidth="1"/>
    <col min="14" max="14" width="2" style="291" customWidth="1"/>
    <col min="15" max="16384" width="9.140625" style="291"/>
  </cols>
  <sheetData>
    <row r="1" spans="1:14" ht="12.75" x14ac:dyDescent="0.2">
      <c r="A1" s="298"/>
      <c r="B1" s="311" t="s">
        <v>637</v>
      </c>
      <c r="C1" s="650"/>
      <c r="D1" s="299"/>
      <c r="E1" s="299"/>
      <c r="F1" s="299"/>
      <c r="G1" s="299"/>
      <c r="H1" s="299"/>
      <c r="I1" s="299"/>
      <c r="J1" s="299"/>
      <c r="K1" s="299"/>
      <c r="L1" s="299"/>
      <c r="M1" s="299"/>
    </row>
    <row r="2" spans="1:14" ht="12.75" x14ac:dyDescent="0.2">
      <c r="A2" s="298"/>
      <c r="B2" s="834" t="str">
        <f>"For the years ending 30 June "&amp;Title!Z2+2&amp;", "&amp;Title!Z2+3&amp;" &amp; "&amp;Title!Z2+4</f>
        <v>For the years ending 30 June 2028, 2029 &amp; 2030</v>
      </c>
      <c r="C2" s="834"/>
      <c r="D2" s="834"/>
      <c r="E2" s="834"/>
      <c r="F2" s="834"/>
      <c r="G2" s="834"/>
      <c r="H2" s="834"/>
      <c r="I2" s="299"/>
      <c r="J2" s="299"/>
      <c r="K2" s="299"/>
      <c r="L2" s="299"/>
      <c r="M2" s="299"/>
    </row>
    <row r="3" spans="1:14" x14ac:dyDescent="0.2">
      <c r="A3" s="298"/>
      <c r="B3" s="808"/>
      <c r="C3" s="810"/>
      <c r="D3" s="299"/>
      <c r="E3" s="299"/>
      <c r="F3" s="299"/>
      <c r="G3" s="299"/>
      <c r="H3" s="299"/>
      <c r="I3" s="299"/>
      <c r="J3" s="299"/>
      <c r="K3" s="299"/>
      <c r="L3" s="299"/>
      <c r="M3" s="299"/>
    </row>
    <row r="4" spans="1:14" x14ac:dyDescent="0.2">
      <c r="A4" s="828"/>
      <c r="B4" s="829" t="str">
        <f>Title!AE2</f>
        <v>2027/28</v>
      </c>
      <c r="C4" s="830"/>
      <c r="D4" s="831" t="s">
        <v>638</v>
      </c>
      <c r="E4" s="831"/>
      <c r="F4" s="831"/>
      <c r="G4" s="831"/>
      <c r="H4" s="831"/>
      <c r="I4" s="831" t="s">
        <v>639</v>
      </c>
      <c r="J4" s="831"/>
      <c r="K4" s="831"/>
      <c r="L4" s="831"/>
      <c r="M4" s="831"/>
      <c r="N4" s="298"/>
    </row>
    <row r="5" spans="1:14" x14ac:dyDescent="0.2">
      <c r="A5" s="828"/>
      <c r="B5" s="830"/>
      <c r="C5" s="830"/>
      <c r="D5" s="570" t="s">
        <v>186</v>
      </c>
      <c r="E5" s="570" t="s">
        <v>610</v>
      </c>
      <c r="F5" s="570" t="s">
        <v>611</v>
      </c>
      <c r="G5" s="570" t="s">
        <v>613</v>
      </c>
      <c r="H5" s="570" t="s">
        <v>612</v>
      </c>
      <c r="I5" s="570" t="s">
        <v>186</v>
      </c>
      <c r="J5" s="570" t="s">
        <v>368</v>
      </c>
      <c r="K5" s="570" t="s">
        <v>95</v>
      </c>
      <c r="L5" s="570" t="s">
        <v>640</v>
      </c>
      <c r="M5" s="570" t="s">
        <v>370</v>
      </c>
      <c r="N5" s="298"/>
    </row>
    <row r="6" spans="1:14" x14ac:dyDescent="0.2">
      <c r="A6" s="828"/>
      <c r="B6" s="830"/>
      <c r="C6" s="830"/>
      <c r="D6" s="571" t="s">
        <v>149</v>
      </c>
      <c r="E6" s="571" t="s">
        <v>149</v>
      </c>
      <c r="F6" s="571" t="s">
        <v>149</v>
      </c>
      <c r="G6" s="571" t="s">
        <v>149</v>
      </c>
      <c r="H6" s="571" t="s">
        <v>149</v>
      </c>
      <c r="I6" s="571" t="s">
        <v>149</v>
      </c>
      <c r="J6" s="571" t="s">
        <v>149</v>
      </c>
      <c r="K6" s="571" t="s">
        <v>149</v>
      </c>
      <c r="L6" s="571" t="s">
        <v>149</v>
      </c>
      <c r="M6" s="571" t="s">
        <v>149</v>
      </c>
    </row>
    <row r="7" spans="1:14" x14ac:dyDescent="0.2">
      <c r="A7" s="828"/>
      <c r="B7" s="832"/>
      <c r="C7" s="832"/>
      <c r="D7" s="832"/>
      <c r="E7" s="832"/>
      <c r="F7" s="832"/>
      <c r="G7" s="832"/>
      <c r="H7" s="832"/>
      <c r="I7" s="832"/>
      <c r="J7" s="832"/>
      <c r="K7" s="832"/>
      <c r="L7" s="832"/>
      <c r="M7" s="832"/>
    </row>
    <row r="8" spans="1:14" x14ac:dyDescent="0.2">
      <c r="A8" s="828"/>
      <c r="B8" s="299" t="s">
        <v>333</v>
      </c>
      <c r="C8" s="299"/>
      <c r="D8" s="299"/>
      <c r="E8" s="299"/>
      <c r="F8" s="299"/>
      <c r="G8" s="299"/>
      <c r="H8" s="301"/>
      <c r="I8" s="299"/>
      <c r="J8" s="299"/>
      <c r="K8" s="299"/>
      <c r="L8" s="299"/>
      <c r="M8" s="299"/>
    </row>
    <row r="9" spans="1:14" x14ac:dyDescent="0.2">
      <c r="A9" s="828"/>
      <c r="B9" s="809" t="s">
        <v>334</v>
      </c>
      <c r="C9" s="810"/>
      <c r="D9" s="302">
        <f>SUM(E9:H9)</f>
        <v>0</v>
      </c>
      <c r="E9" s="302">
        <v>0</v>
      </c>
      <c r="F9" s="302">
        <v>0</v>
      </c>
      <c r="G9" s="302">
        <v>0</v>
      </c>
      <c r="H9" s="303">
        <v>0</v>
      </c>
      <c r="I9" s="302">
        <v>0</v>
      </c>
      <c r="J9" s="302">
        <v>0</v>
      </c>
      <c r="K9" s="302">
        <v>0</v>
      </c>
      <c r="L9" s="302">
        <v>0</v>
      </c>
      <c r="M9" s="302">
        <v>0</v>
      </c>
    </row>
    <row r="10" spans="1:14" x14ac:dyDescent="0.2">
      <c r="A10" s="828"/>
      <c r="B10" s="809" t="s">
        <v>335</v>
      </c>
      <c r="C10" s="810"/>
      <c r="D10" s="302">
        <f>SUM(E10:H10)</f>
        <v>0</v>
      </c>
      <c r="E10" s="302">
        <v>0</v>
      </c>
      <c r="F10" s="302">
        <v>0</v>
      </c>
      <c r="G10" s="302">
        <v>0</v>
      </c>
      <c r="H10" s="303">
        <v>0</v>
      </c>
      <c r="I10" s="302">
        <v>0</v>
      </c>
      <c r="J10" s="302">
        <v>0</v>
      </c>
      <c r="K10" s="302">
        <v>0</v>
      </c>
      <c r="L10" s="302">
        <v>0</v>
      </c>
      <c r="M10" s="302">
        <v>0</v>
      </c>
    </row>
    <row r="11" spans="1:14" x14ac:dyDescent="0.2">
      <c r="A11" s="828"/>
      <c r="B11" s="808" t="s">
        <v>641</v>
      </c>
      <c r="C11" s="810"/>
      <c r="D11" s="304">
        <f t="shared" ref="D11:D17" si="0">SUM(E11:H11)</f>
        <v>0</v>
      </c>
      <c r="E11" s="304">
        <f>SUM(E9:E10)</f>
        <v>0</v>
      </c>
      <c r="F11" s="304">
        <f>SUM(F9:F10)</f>
        <v>0</v>
      </c>
      <c r="G11" s="304">
        <f>SUM(G9:G10)</f>
        <v>0</v>
      </c>
      <c r="H11" s="305">
        <f t="shared" ref="H11" si="1">SUM(H9:H10)</f>
        <v>0</v>
      </c>
      <c r="I11" s="304">
        <v>0</v>
      </c>
      <c r="J11" s="304">
        <v>0</v>
      </c>
      <c r="K11" s="304">
        <v>0</v>
      </c>
      <c r="L11" s="304">
        <v>0</v>
      </c>
      <c r="M11" s="304">
        <v>0</v>
      </c>
    </row>
    <row r="12" spans="1:14" x14ac:dyDescent="0.2">
      <c r="A12" s="828"/>
      <c r="B12" s="809" t="s">
        <v>337</v>
      </c>
      <c r="C12" s="810"/>
      <c r="D12" s="302">
        <f t="shared" si="0"/>
        <v>0</v>
      </c>
      <c r="E12" s="302">
        <v>0</v>
      </c>
      <c r="F12" s="302">
        <v>0</v>
      </c>
      <c r="G12" s="302">
        <v>0</v>
      </c>
      <c r="H12" s="303">
        <v>0</v>
      </c>
      <c r="I12" s="302">
        <v>0</v>
      </c>
      <c r="J12" s="302">
        <v>0</v>
      </c>
      <c r="K12" s="302">
        <v>0</v>
      </c>
      <c r="L12" s="302">
        <v>0</v>
      </c>
      <c r="M12" s="302">
        <v>0</v>
      </c>
    </row>
    <row r="13" spans="1:14" x14ac:dyDescent="0.2">
      <c r="A13" s="828"/>
      <c r="B13" s="809" t="s">
        <v>642</v>
      </c>
      <c r="C13" s="810"/>
      <c r="D13" s="302">
        <f t="shared" si="0"/>
        <v>0</v>
      </c>
      <c r="E13" s="302">
        <v>0</v>
      </c>
      <c r="F13" s="302">
        <v>0</v>
      </c>
      <c r="G13" s="302">
        <v>0</v>
      </c>
      <c r="H13" s="303">
        <v>0</v>
      </c>
      <c r="I13" s="302">
        <v>0</v>
      </c>
      <c r="J13" s="302">
        <v>0</v>
      </c>
      <c r="K13" s="302">
        <v>0</v>
      </c>
      <c r="L13" s="302">
        <v>0</v>
      </c>
      <c r="M13" s="302">
        <v>0</v>
      </c>
    </row>
    <row r="14" spans="1:14" x14ac:dyDescent="0.2">
      <c r="A14" s="828"/>
      <c r="B14" s="809" t="s">
        <v>339</v>
      </c>
      <c r="C14" s="810"/>
      <c r="D14" s="302">
        <f t="shared" si="0"/>
        <v>0</v>
      </c>
      <c r="E14" s="302">
        <v>0</v>
      </c>
      <c r="F14" s="302">
        <v>0</v>
      </c>
      <c r="G14" s="302">
        <v>0</v>
      </c>
      <c r="H14" s="303">
        <v>0</v>
      </c>
      <c r="I14" s="302">
        <v>0</v>
      </c>
      <c r="J14" s="302">
        <v>0</v>
      </c>
      <c r="K14" s="302">
        <v>0</v>
      </c>
      <c r="L14" s="302">
        <v>0</v>
      </c>
      <c r="M14" s="302">
        <v>0</v>
      </c>
    </row>
    <row r="15" spans="1:14" x14ac:dyDescent="0.2">
      <c r="A15" s="828"/>
      <c r="B15" s="809" t="s">
        <v>340</v>
      </c>
      <c r="C15" s="810"/>
      <c r="D15" s="302">
        <f t="shared" si="0"/>
        <v>0</v>
      </c>
      <c r="E15" s="302">
        <v>0</v>
      </c>
      <c r="F15" s="302">
        <v>0</v>
      </c>
      <c r="G15" s="302">
        <v>0</v>
      </c>
      <c r="H15" s="303">
        <v>0</v>
      </c>
      <c r="I15" s="302">
        <v>0</v>
      </c>
      <c r="J15" s="302">
        <v>0</v>
      </c>
      <c r="K15" s="302">
        <v>0</v>
      </c>
      <c r="L15" s="302">
        <v>0</v>
      </c>
      <c r="M15" s="302">
        <v>0</v>
      </c>
    </row>
    <row r="16" spans="1:14" x14ac:dyDescent="0.2">
      <c r="A16" s="828"/>
      <c r="B16" s="808" t="s">
        <v>643</v>
      </c>
      <c r="C16" s="810"/>
      <c r="D16" s="304">
        <f t="shared" si="0"/>
        <v>0</v>
      </c>
      <c r="E16" s="304">
        <f>SUM(E12:E15)</f>
        <v>0</v>
      </c>
      <c r="F16" s="304">
        <f t="shared" ref="F16" si="2">SUM(F12:F15)</f>
        <v>0</v>
      </c>
      <c r="G16" s="304">
        <f t="shared" ref="G16" si="3">SUM(G12:G15)</f>
        <v>0</v>
      </c>
      <c r="H16" s="305">
        <f t="shared" ref="H16" si="4">SUM(H12:H15)</f>
        <v>0</v>
      </c>
      <c r="I16" s="304">
        <v>0</v>
      </c>
      <c r="J16" s="304">
        <v>0</v>
      </c>
      <c r="K16" s="304">
        <v>0</v>
      </c>
      <c r="L16" s="304">
        <v>0</v>
      </c>
      <c r="M16" s="304">
        <v>0</v>
      </c>
    </row>
    <row r="17" spans="1:13" x14ac:dyDescent="0.2">
      <c r="A17" s="828"/>
      <c r="B17" s="808" t="s">
        <v>644</v>
      </c>
      <c r="C17" s="810"/>
      <c r="D17" s="306">
        <f t="shared" si="0"/>
        <v>0</v>
      </c>
      <c r="E17" s="306">
        <f>E16+E11</f>
        <v>0</v>
      </c>
      <c r="F17" s="306">
        <f t="shared" ref="F17" si="5">F16+F11</f>
        <v>0</v>
      </c>
      <c r="G17" s="306">
        <f t="shared" ref="G17" si="6">G16+G11</f>
        <v>0</v>
      </c>
      <c r="H17" s="307">
        <f t="shared" ref="H17" si="7">H16+H11</f>
        <v>0</v>
      </c>
      <c r="I17" s="306">
        <v>0</v>
      </c>
      <c r="J17" s="306">
        <v>0</v>
      </c>
      <c r="K17" s="306">
        <v>0</v>
      </c>
      <c r="L17" s="306">
        <v>0</v>
      </c>
      <c r="M17" s="306">
        <v>0</v>
      </c>
    </row>
    <row r="18" spans="1:13" x14ac:dyDescent="0.2">
      <c r="A18" s="828"/>
      <c r="B18" s="308"/>
      <c r="C18" s="308"/>
      <c r="D18" s="308"/>
      <c r="E18" s="308"/>
      <c r="F18" s="308"/>
      <c r="G18" s="308"/>
      <c r="H18" s="309"/>
      <c r="I18" s="308"/>
      <c r="J18" s="308"/>
      <c r="K18" s="308"/>
      <c r="L18" s="308"/>
      <c r="M18" s="308"/>
    </row>
    <row r="19" spans="1:13" x14ac:dyDescent="0.2">
      <c r="A19" s="828"/>
      <c r="B19" s="299" t="s">
        <v>645</v>
      </c>
      <c r="C19" s="299"/>
      <c r="D19" s="299"/>
      <c r="E19" s="299"/>
      <c r="F19" s="299"/>
      <c r="G19" s="299"/>
      <c r="H19" s="301"/>
      <c r="I19" s="299"/>
      <c r="J19" s="299"/>
      <c r="K19" s="299"/>
      <c r="L19" s="299"/>
      <c r="M19" s="299"/>
    </row>
    <row r="20" spans="1:13" x14ac:dyDescent="0.2">
      <c r="A20" s="828"/>
      <c r="B20" s="809" t="s">
        <v>344</v>
      </c>
      <c r="C20" s="810"/>
      <c r="D20" s="302">
        <f t="shared" ref="D20:D25" si="8">SUM(E20:H20)</f>
        <v>0</v>
      </c>
      <c r="E20" s="302">
        <v>0</v>
      </c>
      <c r="F20" s="302">
        <v>0</v>
      </c>
      <c r="G20" s="302">
        <v>0</v>
      </c>
      <c r="H20" s="303">
        <v>0</v>
      </c>
      <c r="I20" s="302">
        <v>0</v>
      </c>
      <c r="J20" s="302">
        <v>0</v>
      </c>
      <c r="K20" s="302">
        <v>0</v>
      </c>
      <c r="L20" s="302">
        <v>0</v>
      </c>
      <c r="M20" s="302">
        <v>0</v>
      </c>
    </row>
    <row r="21" spans="1:13" x14ac:dyDescent="0.2">
      <c r="A21" s="828"/>
      <c r="B21" s="809" t="s">
        <v>345</v>
      </c>
      <c r="C21" s="810"/>
      <c r="D21" s="302">
        <f t="shared" si="8"/>
        <v>0</v>
      </c>
      <c r="E21" s="302">
        <v>0</v>
      </c>
      <c r="F21" s="302">
        <v>0</v>
      </c>
      <c r="G21" s="302">
        <v>0</v>
      </c>
      <c r="H21" s="303">
        <v>0</v>
      </c>
      <c r="I21" s="302">
        <v>0</v>
      </c>
      <c r="J21" s="302">
        <v>0</v>
      </c>
      <c r="K21" s="302">
        <v>0</v>
      </c>
      <c r="L21" s="302">
        <v>0</v>
      </c>
      <c r="M21" s="302">
        <v>0</v>
      </c>
    </row>
    <row r="22" spans="1:13" x14ac:dyDescent="0.2">
      <c r="A22" s="828"/>
      <c r="B22" s="809" t="s">
        <v>346</v>
      </c>
      <c r="C22" s="810"/>
      <c r="D22" s="302">
        <f t="shared" si="8"/>
        <v>0</v>
      </c>
      <c r="E22" s="302">
        <v>0</v>
      </c>
      <c r="F22" s="302">
        <v>0</v>
      </c>
      <c r="G22" s="302">
        <v>0</v>
      </c>
      <c r="H22" s="303">
        <v>0</v>
      </c>
      <c r="I22" s="302">
        <v>0</v>
      </c>
      <c r="J22" s="302">
        <v>0</v>
      </c>
      <c r="K22" s="302">
        <v>0</v>
      </c>
      <c r="L22" s="302">
        <v>0</v>
      </c>
      <c r="M22" s="302">
        <v>0</v>
      </c>
    </row>
    <row r="23" spans="1:13" x14ac:dyDescent="0.2">
      <c r="A23" s="828"/>
      <c r="B23" s="809" t="s">
        <v>347</v>
      </c>
      <c r="C23" s="810"/>
      <c r="D23" s="302">
        <f t="shared" si="8"/>
        <v>0</v>
      </c>
      <c r="E23" s="302">
        <v>0</v>
      </c>
      <c r="F23" s="302">
        <v>0</v>
      </c>
      <c r="G23" s="302">
        <v>0</v>
      </c>
      <c r="H23" s="303">
        <v>0</v>
      </c>
      <c r="I23" s="302">
        <v>0</v>
      </c>
      <c r="J23" s="302">
        <v>0</v>
      </c>
      <c r="K23" s="302">
        <v>0</v>
      </c>
      <c r="L23" s="302">
        <v>0</v>
      </c>
      <c r="M23" s="302">
        <v>0</v>
      </c>
    </row>
    <row r="24" spans="1:13" x14ac:dyDescent="0.2">
      <c r="A24" s="828"/>
      <c r="B24" s="809" t="s">
        <v>348</v>
      </c>
      <c r="C24" s="810"/>
      <c r="D24" s="302">
        <f t="shared" si="8"/>
        <v>0</v>
      </c>
      <c r="E24" s="302">
        <v>0</v>
      </c>
      <c r="F24" s="302">
        <v>0</v>
      </c>
      <c r="G24" s="302">
        <v>0</v>
      </c>
      <c r="H24" s="303">
        <v>0</v>
      </c>
      <c r="I24" s="302">
        <v>0</v>
      </c>
      <c r="J24" s="302">
        <v>0</v>
      </c>
      <c r="K24" s="302">
        <v>0</v>
      </c>
      <c r="L24" s="302">
        <v>0</v>
      </c>
      <c r="M24" s="302">
        <v>0</v>
      </c>
    </row>
    <row r="25" spans="1:13" x14ac:dyDescent="0.2">
      <c r="A25" s="828"/>
      <c r="B25" s="808" t="s">
        <v>646</v>
      </c>
      <c r="C25" s="810"/>
      <c r="D25" s="306">
        <f t="shared" si="8"/>
        <v>0</v>
      </c>
      <c r="E25" s="306">
        <f>SUM(E20:E24)</f>
        <v>0</v>
      </c>
      <c r="F25" s="306">
        <f t="shared" ref="F25" si="9">SUM(F20:F24)</f>
        <v>0</v>
      </c>
      <c r="G25" s="306">
        <f t="shared" ref="G25" si="10">SUM(G20:G24)</f>
        <v>0</v>
      </c>
      <c r="H25" s="307">
        <f t="shared" ref="H25" si="11">SUM(H20:H24)</f>
        <v>0</v>
      </c>
      <c r="I25" s="306">
        <v>0</v>
      </c>
      <c r="J25" s="306">
        <f t="shared" ref="J25" si="12">SUM(J20:J24)</f>
        <v>0</v>
      </c>
      <c r="K25" s="306">
        <f t="shared" ref="K25" si="13">SUM(K20:K24)</f>
        <v>0</v>
      </c>
      <c r="L25" s="306">
        <f t="shared" ref="L25" si="14">SUM(L20:L24)</f>
        <v>0</v>
      </c>
      <c r="M25" s="306">
        <f t="shared" ref="M25" si="15">SUM(M20:M24)</f>
        <v>0</v>
      </c>
    </row>
    <row r="26" spans="1:13" x14ac:dyDescent="0.2">
      <c r="A26" s="828"/>
      <c r="B26" s="299"/>
      <c r="C26" s="299"/>
      <c r="D26" s="299"/>
      <c r="E26" s="299"/>
      <c r="F26" s="299"/>
      <c r="G26" s="299"/>
      <c r="H26" s="301"/>
      <c r="I26" s="299"/>
      <c r="J26" s="299"/>
      <c r="K26" s="299"/>
      <c r="L26" s="299"/>
      <c r="M26" s="299"/>
    </row>
    <row r="27" spans="1:13" x14ac:dyDescent="0.2">
      <c r="A27" s="828"/>
      <c r="B27" s="299" t="s">
        <v>350</v>
      </c>
      <c r="C27" s="299"/>
      <c r="D27" s="299"/>
      <c r="E27" s="299"/>
      <c r="F27" s="299"/>
      <c r="G27" s="299"/>
      <c r="H27" s="301"/>
      <c r="I27" s="299"/>
      <c r="J27" s="299"/>
      <c r="K27" s="299"/>
      <c r="L27" s="299"/>
      <c r="M27" s="299"/>
    </row>
    <row r="28" spans="1:13" x14ac:dyDescent="0.2">
      <c r="A28" s="828"/>
      <c r="B28" s="809" t="s">
        <v>165</v>
      </c>
      <c r="C28" s="810"/>
      <c r="D28" s="302">
        <f t="shared" ref="D28:D39" si="16">SUM(E28:H28)</f>
        <v>0</v>
      </c>
      <c r="E28" s="302">
        <v>0</v>
      </c>
      <c r="F28" s="302">
        <v>0</v>
      </c>
      <c r="G28" s="302">
        <v>0</v>
      </c>
      <c r="H28" s="303">
        <v>0</v>
      </c>
      <c r="I28" s="302">
        <f t="shared" ref="I28:I39" si="17">SUM(J28:M28)</f>
        <v>0</v>
      </c>
      <c r="J28" s="302">
        <v>0</v>
      </c>
      <c r="K28" s="302">
        <v>0</v>
      </c>
      <c r="L28" s="302">
        <v>0</v>
      </c>
      <c r="M28" s="302">
        <v>0</v>
      </c>
    </row>
    <row r="29" spans="1:13" x14ac:dyDescent="0.2">
      <c r="A29" s="828"/>
      <c r="B29" s="809" t="s">
        <v>351</v>
      </c>
      <c r="C29" s="810"/>
      <c r="D29" s="302">
        <f t="shared" si="16"/>
        <v>0</v>
      </c>
      <c r="E29" s="302">
        <v>0</v>
      </c>
      <c r="F29" s="302">
        <v>0</v>
      </c>
      <c r="G29" s="302">
        <v>0</v>
      </c>
      <c r="H29" s="303">
        <v>0</v>
      </c>
      <c r="I29" s="302">
        <f t="shared" si="17"/>
        <v>0</v>
      </c>
      <c r="J29" s="302">
        <v>0</v>
      </c>
      <c r="K29" s="302">
        <v>0</v>
      </c>
      <c r="L29" s="302">
        <v>0</v>
      </c>
      <c r="M29" s="302">
        <v>0</v>
      </c>
    </row>
    <row r="30" spans="1:13" x14ac:dyDescent="0.2">
      <c r="A30" s="828"/>
      <c r="B30" s="809" t="s">
        <v>352</v>
      </c>
      <c r="C30" s="810"/>
      <c r="D30" s="302">
        <f t="shared" si="16"/>
        <v>0</v>
      </c>
      <c r="E30" s="302">
        <v>0</v>
      </c>
      <c r="F30" s="302">
        <v>0</v>
      </c>
      <c r="G30" s="302">
        <v>0</v>
      </c>
      <c r="H30" s="303">
        <v>0</v>
      </c>
      <c r="I30" s="302">
        <f t="shared" si="17"/>
        <v>0</v>
      </c>
      <c r="J30" s="302">
        <v>0</v>
      </c>
      <c r="K30" s="302">
        <v>0</v>
      </c>
      <c r="L30" s="302">
        <v>0</v>
      </c>
      <c r="M30" s="302">
        <v>0</v>
      </c>
    </row>
    <row r="31" spans="1:13" x14ac:dyDescent="0.2">
      <c r="A31" s="828"/>
      <c r="B31" s="809" t="s">
        <v>353</v>
      </c>
      <c r="C31" s="810"/>
      <c r="D31" s="302">
        <f t="shared" si="16"/>
        <v>0</v>
      </c>
      <c r="E31" s="302">
        <v>0</v>
      </c>
      <c r="F31" s="302">
        <v>0</v>
      </c>
      <c r="G31" s="302">
        <v>0</v>
      </c>
      <c r="H31" s="303">
        <v>0</v>
      </c>
      <c r="I31" s="302">
        <f t="shared" si="17"/>
        <v>0</v>
      </c>
      <c r="J31" s="302">
        <v>0</v>
      </c>
      <c r="K31" s="302">
        <v>0</v>
      </c>
      <c r="L31" s="302">
        <v>0</v>
      </c>
      <c r="M31" s="302">
        <v>0</v>
      </c>
    </row>
    <row r="32" spans="1:13" x14ac:dyDescent="0.2">
      <c r="A32" s="828"/>
      <c r="B32" s="809" t="s">
        <v>354</v>
      </c>
      <c r="C32" s="810"/>
      <c r="D32" s="302">
        <f t="shared" si="16"/>
        <v>0</v>
      </c>
      <c r="E32" s="302">
        <v>0</v>
      </c>
      <c r="F32" s="302">
        <v>0</v>
      </c>
      <c r="G32" s="302">
        <v>0</v>
      </c>
      <c r="H32" s="303">
        <v>0</v>
      </c>
      <c r="I32" s="302">
        <f t="shared" si="17"/>
        <v>0</v>
      </c>
      <c r="J32" s="302">
        <v>0</v>
      </c>
      <c r="K32" s="302">
        <v>0</v>
      </c>
      <c r="L32" s="302">
        <v>0</v>
      </c>
      <c r="M32" s="302">
        <v>0</v>
      </c>
    </row>
    <row r="33" spans="1:14" x14ac:dyDescent="0.2">
      <c r="A33" s="828"/>
      <c r="B33" s="809" t="s">
        <v>171</v>
      </c>
      <c r="C33" s="810"/>
      <c r="D33" s="302">
        <f t="shared" si="16"/>
        <v>0</v>
      </c>
      <c r="E33" s="302">
        <v>0</v>
      </c>
      <c r="F33" s="302">
        <v>0</v>
      </c>
      <c r="G33" s="302">
        <v>0</v>
      </c>
      <c r="H33" s="303">
        <v>0</v>
      </c>
      <c r="I33" s="302">
        <f t="shared" si="17"/>
        <v>0</v>
      </c>
      <c r="J33" s="302">
        <v>0</v>
      </c>
      <c r="K33" s="302">
        <v>0</v>
      </c>
      <c r="L33" s="302">
        <v>0</v>
      </c>
      <c r="M33" s="302">
        <v>0</v>
      </c>
    </row>
    <row r="34" spans="1:14" x14ac:dyDescent="0.2">
      <c r="A34" s="828"/>
      <c r="B34" s="809" t="s">
        <v>355</v>
      </c>
      <c r="C34" s="810"/>
      <c r="D34" s="302">
        <f t="shared" si="16"/>
        <v>0</v>
      </c>
      <c r="E34" s="302">
        <v>0</v>
      </c>
      <c r="F34" s="302">
        <v>0</v>
      </c>
      <c r="G34" s="302">
        <v>0</v>
      </c>
      <c r="H34" s="303">
        <v>0</v>
      </c>
      <c r="I34" s="302">
        <f t="shared" si="17"/>
        <v>0</v>
      </c>
      <c r="J34" s="302">
        <v>0</v>
      </c>
      <c r="K34" s="302">
        <v>0</v>
      </c>
      <c r="L34" s="302">
        <v>0</v>
      </c>
      <c r="M34" s="302">
        <v>0</v>
      </c>
    </row>
    <row r="35" spans="1:14" x14ac:dyDescent="0.2">
      <c r="A35" s="828"/>
      <c r="B35" s="809" t="s">
        <v>356</v>
      </c>
      <c r="C35" s="810"/>
      <c r="D35" s="302">
        <f t="shared" si="16"/>
        <v>0</v>
      </c>
      <c r="E35" s="302">
        <v>0</v>
      </c>
      <c r="F35" s="302">
        <v>0</v>
      </c>
      <c r="G35" s="302">
        <v>0</v>
      </c>
      <c r="H35" s="303">
        <v>0</v>
      </c>
      <c r="I35" s="302">
        <f t="shared" si="17"/>
        <v>0</v>
      </c>
      <c r="J35" s="302">
        <v>0</v>
      </c>
      <c r="K35" s="302">
        <v>0</v>
      </c>
      <c r="L35" s="302">
        <v>0</v>
      </c>
      <c r="M35" s="302">
        <v>0</v>
      </c>
    </row>
    <row r="36" spans="1:14" x14ac:dyDescent="0.2">
      <c r="A36" s="828"/>
      <c r="B36" s="809" t="s">
        <v>357</v>
      </c>
      <c r="C36" s="810"/>
      <c r="D36" s="302">
        <f t="shared" si="16"/>
        <v>0</v>
      </c>
      <c r="E36" s="302">
        <v>0</v>
      </c>
      <c r="F36" s="302">
        <v>0</v>
      </c>
      <c r="G36" s="302">
        <v>0</v>
      </c>
      <c r="H36" s="303">
        <v>0</v>
      </c>
      <c r="I36" s="302">
        <f t="shared" si="17"/>
        <v>0</v>
      </c>
      <c r="J36" s="302">
        <v>0</v>
      </c>
      <c r="K36" s="302">
        <v>0</v>
      </c>
      <c r="L36" s="302">
        <v>0</v>
      </c>
      <c r="M36" s="302">
        <v>0</v>
      </c>
    </row>
    <row r="37" spans="1:14" x14ac:dyDescent="0.2">
      <c r="A37" s="828"/>
      <c r="B37" s="809" t="s">
        <v>358</v>
      </c>
      <c r="C37" s="810"/>
      <c r="D37" s="302">
        <f t="shared" si="16"/>
        <v>0</v>
      </c>
      <c r="E37" s="302">
        <v>0</v>
      </c>
      <c r="F37" s="302">
        <v>0</v>
      </c>
      <c r="G37" s="302">
        <v>0</v>
      </c>
      <c r="H37" s="303">
        <v>0</v>
      </c>
      <c r="I37" s="302">
        <f t="shared" si="17"/>
        <v>0</v>
      </c>
      <c r="J37" s="302">
        <v>0</v>
      </c>
      <c r="K37" s="302">
        <v>0</v>
      </c>
      <c r="L37" s="302">
        <v>0</v>
      </c>
      <c r="M37" s="302">
        <v>0</v>
      </c>
    </row>
    <row r="38" spans="1:14" x14ac:dyDescent="0.2">
      <c r="A38" s="828"/>
      <c r="B38" s="808" t="s">
        <v>647</v>
      </c>
      <c r="C38" s="810"/>
      <c r="D38" s="306">
        <f t="shared" si="16"/>
        <v>0</v>
      </c>
      <c r="E38" s="306">
        <f>SUM(E28:E37)</f>
        <v>0</v>
      </c>
      <c r="F38" s="306">
        <f t="shared" ref="F38" si="18">SUM(F28:F37)</f>
        <v>0</v>
      </c>
      <c r="G38" s="306">
        <f t="shared" ref="G38" si="19">SUM(G28:G37)</f>
        <v>0</v>
      </c>
      <c r="H38" s="307">
        <f t="shared" ref="H38" si="20">SUM(H28:H37)</f>
        <v>0</v>
      </c>
      <c r="I38" s="306">
        <f>SUM(J38:M38)</f>
        <v>0</v>
      </c>
      <c r="J38" s="306">
        <f>SUM(J28:J37)</f>
        <v>0</v>
      </c>
      <c r="K38" s="306">
        <f>SUM(K28:K37)</f>
        <v>0</v>
      </c>
      <c r="L38" s="306">
        <f>SUM(L28:L37)</f>
        <v>0</v>
      </c>
      <c r="M38" s="306">
        <f>SUM(M28:M37)</f>
        <v>0</v>
      </c>
      <c r="N38" s="298"/>
    </row>
    <row r="39" spans="1:14" x14ac:dyDescent="0.2">
      <c r="A39" s="828"/>
      <c r="B39" s="808" t="s">
        <v>648</v>
      </c>
      <c r="C39" s="810"/>
      <c r="D39" s="306">
        <f t="shared" si="16"/>
        <v>0</v>
      </c>
      <c r="E39" s="306">
        <f>E38+E25+E17</f>
        <v>0</v>
      </c>
      <c r="F39" s="306">
        <f t="shared" ref="F39" si="21">F38+F25+F17</f>
        <v>0</v>
      </c>
      <c r="G39" s="306">
        <f t="shared" ref="G39" si="22">G38+G25+G17</f>
        <v>0</v>
      </c>
      <c r="H39" s="307">
        <f t="shared" ref="H39" si="23">H38+H25+H17</f>
        <v>0</v>
      </c>
      <c r="I39" s="306">
        <f t="shared" si="17"/>
        <v>0</v>
      </c>
      <c r="J39" s="306">
        <f>J38+J25+J17</f>
        <v>0</v>
      </c>
      <c r="K39" s="306">
        <f t="shared" ref="K39" si="24">K38+K25+K17</f>
        <v>0</v>
      </c>
      <c r="L39" s="306">
        <f t="shared" ref="L39" si="25">L38+L25+L17</f>
        <v>0</v>
      </c>
      <c r="M39" s="306">
        <f t="shared" ref="M39" si="26">M38+M25+M17</f>
        <v>0</v>
      </c>
      <c r="N39" s="298"/>
    </row>
    <row r="40" spans="1:14" x14ac:dyDescent="0.2">
      <c r="A40" s="828"/>
      <c r="B40" s="833"/>
      <c r="C40" s="833"/>
      <c r="D40" s="833"/>
      <c r="E40" s="833"/>
      <c r="F40" s="833"/>
      <c r="G40" s="833"/>
      <c r="H40" s="833"/>
      <c r="I40" s="833"/>
      <c r="J40" s="833"/>
      <c r="K40" s="833"/>
      <c r="L40" s="833"/>
      <c r="M40" s="833"/>
      <c r="N40" s="298"/>
    </row>
    <row r="41" spans="1:14" x14ac:dyDescent="0.2">
      <c r="A41" s="828"/>
      <c r="B41" s="833"/>
      <c r="C41" s="833"/>
      <c r="D41" s="833"/>
      <c r="E41" s="833"/>
      <c r="F41" s="833"/>
      <c r="G41" s="833"/>
      <c r="H41" s="833"/>
      <c r="I41" s="833"/>
      <c r="J41" s="833"/>
      <c r="K41" s="833"/>
      <c r="L41" s="833"/>
      <c r="M41" s="833"/>
      <c r="N41" s="298"/>
    </row>
    <row r="42" spans="1:14" x14ac:dyDescent="0.2">
      <c r="A42" s="813"/>
      <c r="B42" s="813"/>
      <c r="C42" s="813"/>
      <c r="D42" s="813"/>
      <c r="E42" s="813"/>
      <c r="F42" s="813"/>
      <c r="G42" s="813"/>
      <c r="H42" s="813"/>
      <c r="I42" s="813"/>
      <c r="J42" s="813"/>
      <c r="K42" s="813"/>
      <c r="L42" s="813"/>
      <c r="M42" s="813"/>
      <c r="N42" s="813"/>
    </row>
    <row r="43" spans="1:14" x14ac:dyDescent="0.2">
      <c r="A43" s="828"/>
      <c r="B43" s="829" t="str">
        <f>Title!AF2</f>
        <v>2028/29</v>
      </c>
      <c r="C43" s="830"/>
      <c r="D43" s="831" t="s">
        <v>638</v>
      </c>
      <c r="E43" s="831"/>
      <c r="F43" s="831"/>
      <c r="G43" s="831"/>
      <c r="H43" s="831"/>
      <c r="I43" s="831" t="s">
        <v>639</v>
      </c>
      <c r="J43" s="831"/>
      <c r="K43" s="831"/>
      <c r="L43" s="831"/>
      <c r="M43" s="831"/>
      <c r="N43" s="298"/>
    </row>
    <row r="44" spans="1:14" x14ac:dyDescent="0.2">
      <c r="A44" s="828"/>
      <c r="B44" s="830"/>
      <c r="C44" s="830"/>
      <c r="D44" s="570" t="s">
        <v>186</v>
      </c>
      <c r="E44" s="570" t="s">
        <v>610</v>
      </c>
      <c r="F44" s="570" t="s">
        <v>611</v>
      </c>
      <c r="G44" s="570" t="s">
        <v>613</v>
      </c>
      <c r="H44" s="570" t="s">
        <v>612</v>
      </c>
      <c r="I44" s="570" t="s">
        <v>186</v>
      </c>
      <c r="J44" s="570" t="s">
        <v>368</v>
      </c>
      <c r="K44" s="570" t="s">
        <v>95</v>
      </c>
      <c r="L44" s="570" t="s">
        <v>640</v>
      </c>
      <c r="M44" s="570" t="s">
        <v>370</v>
      </c>
      <c r="N44" s="298"/>
    </row>
    <row r="45" spans="1:14" x14ac:dyDescent="0.2">
      <c r="A45" s="828"/>
      <c r="B45" s="830"/>
      <c r="C45" s="830"/>
      <c r="D45" s="571" t="s">
        <v>149</v>
      </c>
      <c r="E45" s="571" t="s">
        <v>149</v>
      </c>
      <c r="F45" s="571" t="s">
        <v>149</v>
      </c>
      <c r="G45" s="571" t="s">
        <v>149</v>
      </c>
      <c r="H45" s="571" t="s">
        <v>149</v>
      </c>
      <c r="I45" s="571" t="s">
        <v>149</v>
      </c>
      <c r="J45" s="571" t="s">
        <v>149</v>
      </c>
      <c r="K45" s="571" t="s">
        <v>149</v>
      </c>
      <c r="L45" s="571" t="s">
        <v>149</v>
      </c>
      <c r="M45" s="571" t="s">
        <v>149</v>
      </c>
      <c r="N45" s="298"/>
    </row>
    <row r="46" spans="1:14" x14ac:dyDescent="0.2">
      <c r="A46" s="828"/>
      <c r="B46" s="832"/>
      <c r="C46" s="832"/>
      <c r="D46" s="832"/>
      <c r="E46" s="832"/>
      <c r="F46" s="832"/>
      <c r="G46" s="832"/>
      <c r="H46" s="832"/>
      <c r="I46" s="832"/>
      <c r="J46" s="832"/>
      <c r="K46" s="832"/>
      <c r="L46" s="832"/>
      <c r="M46" s="832"/>
      <c r="N46" s="298"/>
    </row>
    <row r="47" spans="1:14" x14ac:dyDescent="0.2">
      <c r="A47" s="828"/>
      <c r="B47" s="299" t="s">
        <v>333</v>
      </c>
      <c r="C47" s="299"/>
      <c r="D47" s="299"/>
      <c r="E47" s="299"/>
      <c r="F47" s="299"/>
      <c r="G47" s="299"/>
      <c r="H47" s="301"/>
      <c r="I47" s="299"/>
      <c r="J47" s="299"/>
      <c r="K47" s="299"/>
      <c r="L47" s="299"/>
      <c r="M47" s="299"/>
      <c r="N47" s="298"/>
    </row>
    <row r="48" spans="1:14" x14ac:dyDescent="0.2">
      <c r="A48" s="828"/>
      <c r="B48" s="809" t="s">
        <v>334</v>
      </c>
      <c r="C48" s="810"/>
      <c r="D48" s="302">
        <f>SUM(E48:H48)</f>
        <v>0</v>
      </c>
      <c r="E48" s="302">
        <v>0</v>
      </c>
      <c r="F48" s="302">
        <v>0</v>
      </c>
      <c r="G48" s="302">
        <v>0</v>
      </c>
      <c r="H48" s="303">
        <v>0</v>
      </c>
      <c r="I48" s="302">
        <v>0</v>
      </c>
      <c r="J48" s="302">
        <v>0</v>
      </c>
      <c r="K48" s="302">
        <v>0</v>
      </c>
      <c r="L48" s="302">
        <v>0</v>
      </c>
      <c r="M48" s="302">
        <v>0</v>
      </c>
      <c r="N48" s="298"/>
    </row>
    <row r="49" spans="1:14" x14ac:dyDescent="0.2">
      <c r="A49" s="828"/>
      <c r="B49" s="809" t="s">
        <v>335</v>
      </c>
      <c r="C49" s="810"/>
      <c r="D49" s="302">
        <f>SUM(E49:H49)</f>
        <v>0</v>
      </c>
      <c r="E49" s="302">
        <v>0</v>
      </c>
      <c r="F49" s="302">
        <v>0</v>
      </c>
      <c r="G49" s="302">
        <v>0</v>
      </c>
      <c r="H49" s="303">
        <v>0</v>
      </c>
      <c r="I49" s="302">
        <v>0</v>
      </c>
      <c r="J49" s="302">
        <v>0</v>
      </c>
      <c r="K49" s="302">
        <v>0</v>
      </c>
      <c r="L49" s="302">
        <v>0</v>
      </c>
      <c r="M49" s="302">
        <v>0</v>
      </c>
      <c r="N49" s="298"/>
    </row>
    <row r="50" spans="1:14" x14ac:dyDescent="0.2">
      <c r="A50" s="828"/>
      <c r="B50" s="808" t="s">
        <v>641</v>
      </c>
      <c r="C50" s="810"/>
      <c r="D50" s="304">
        <f t="shared" ref="D50:D56" si="27">SUM(E50:H50)</f>
        <v>0</v>
      </c>
      <c r="E50" s="304">
        <f>SUM(E48:E49)</f>
        <v>0</v>
      </c>
      <c r="F50" s="304">
        <f>SUM(F48:F49)</f>
        <v>0</v>
      </c>
      <c r="G50" s="304">
        <f>SUM(G48:G49)</f>
        <v>0</v>
      </c>
      <c r="H50" s="305">
        <f t="shared" ref="H50" si="28">SUM(H48:H49)</f>
        <v>0</v>
      </c>
      <c r="I50" s="304">
        <v>0</v>
      </c>
      <c r="J50" s="304">
        <v>0</v>
      </c>
      <c r="K50" s="304">
        <v>0</v>
      </c>
      <c r="L50" s="304">
        <v>0</v>
      </c>
      <c r="M50" s="304">
        <v>0</v>
      </c>
      <c r="N50" s="298"/>
    </row>
    <row r="51" spans="1:14" x14ac:dyDescent="0.2">
      <c r="A51" s="828"/>
      <c r="B51" s="809" t="s">
        <v>337</v>
      </c>
      <c r="C51" s="810"/>
      <c r="D51" s="302">
        <f t="shared" si="27"/>
        <v>0</v>
      </c>
      <c r="E51" s="302">
        <v>0</v>
      </c>
      <c r="F51" s="302">
        <v>0</v>
      </c>
      <c r="G51" s="302">
        <v>0</v>
      </c>
      <c r="H51" s="303">
        <v>0</v>
      </c>
      <c r="I51" s="302">
        <v>0</v>
      </c>
      <c r="J51" s="302">
        <v>0</v>
      </c>
      <c r="K51" s="302">
        <v>0</v>
      </c>
      <c r="L51" s="302">
        <v>0</v>
      </c>
      <c r="M51" s="302">
        <v>0</v>
      </c>
      <c r="N51" s="298"/>
    </row>
    <row r="52" spans="1:14" x14ac:dyDescent="0.2">
      <c r="A52" s="828"/>
      <c r="B52" s="809" t="s">
        <v>642</v>
      </c>
      <c r="C52" s="810"/>
      <c r="D52" s="302">
        <f t="shared" si="27"/>
        <v>0</v>
      </c>
      <c r="E52" s="302">
        <v>0</v>
      </c>
      <c r="F52" s="302">
        <v>0</v>
      </c>
      <c r="G52" s="302">
        <v>0</v>
      </c>
      <c r="H52" s="303">
        <v>0</v>
      </c>
      <c r="I52" s="302">
        <v>0</v>
      </c>
      <c r="J52" s="302">
        <v>0</v>
      </c>
      <c r="K52" s="302">
        <v>0</v>
      </c>
      <c r="L52" s="302">
        <v>0</v>
      </c>
      <c r="M52" s="302">
        <v>0</v>
      </c>
      <c r="N52" s="298"/>
    </row>
    <row r="53" spans="1:14" x14ac:dyDescent="0.2">
      <c r="A53" s="828"/>
      <c r="B53" s="809" t="s">
        <v>339</v>
      </c>
      <c r="C53" s="810"/>
      <c r="D53" s="302">
        <f t="shared" si="27"/>
        <v>0</v>
      </c>
      <c r="E53" s="302">
        <v>0</v>
      </c>
      <c r="F53" s="302">
        <v>0</v>
      </c>
      <c r="G53" s="302">
        <v>0</v>
      </c>
      <c r="H53" s="303">
        <v>0</v>
      </c>
      <c r="I53" s="302">
        <v>0</v>
      </c>
      <c r="J53" s="302">
        <v>0</v>
      </c>
      <c r="K53" s="302">
        <v>0</v>
      </c>
      <c r="L53" s="302">
        <v>0</v>
      </c>
      <c r="M53" s="302">
        <v>0</v>
      </c>
      <c r="N53" s="298"/>
    </row>
    <row r="54" spans="1:14" x14ac:dyDescent="0.2">
      <c r="A54" s="828"/>
      <c r="B54" s="809" t="s">
        <v>340</v>
      </c>
      <c r="C54" s="810"/>
      <c r="D54" s="302">
        <f t="shared" si="27"/>
        <v>0</v>
      </c>
      <c r="E54" s="302">
        <v>0</v>
      </c>
      <c r="F54" s="302">
        <v>0</v>
      </c>
      <c r="G54" s="302">
        <v>0</v>
      </c>
      <c r="H54" s="303">
        <v>0</v>
      </c>
      <c r="I54" s="302">
        <v>0</v>
      </c>
      <c r="J54" s="302">
        <v>0</v>
      </c>
      <c r="K54" s="302">
        <v>0</v>
      </c>
      <c r="L54" s="302">
        <v>0</v>
      </c>
      <c r="M54" s="302">
        <v>0</v>
      </c>
    </row>
    <row r="55" spans="1:14" x14ac:dyDescent="0.2">
      <c r="A55" s="828"/>
      <c r="B55" s="808" t="s">
        <v>643</v>
      </c>
      <c r="C55" s="810"/>
      <c r="D55" s="304">
        <f t="shared" si="27"/>
        <v>0</v>
      </c>
      <c r="E55" s="304">
        <f>SUM(E51:E54)</f>
        <v>0</v>
      </c>
      <c r="F55" s="304">
        <f t="shared" ref="F55" si="29">SUM(F51:F54)</f>
        <v>0</v>
      </c>
      <c r="G55" s="304">
        <f t="shared" ref="G55" si="30">SUM(G51:G54)</f>
        <v>0</v>
      </c>
      <c r="H55" s="305">
        <f t="shared" ref="H55" si="31">SUM(H51:H54)</f>
        <v>0</v>
      </c>
      <c r="I55" s="304">
        <v>0</v>
      </c>
      <c r="J55" s="304">
        <v>0</v>
      </c>
      <c r="K55" s="304">
        <v>0</v>
      </c>
      <c r="L55" s="304">
        <v>0</v>
      </c>
      <c r="M55" s="304">
        <v>0</v>
      </c>
    </row>
    <row r="56" spans="1:14" x14ac:dyDescent="0.2">
      <c r="A56" s="828"/>
      <c r="B56" s="808" t="s">
        <v>644</v>
      </c>
      <c r="C56" s="810"/>
      <c r="D56" s="306">
        <f t="shared" si="27"/>
        <v>0</v>
      </c>
      <c r="E56" s="306">
        <f>E55+E50</f>
        <v>0</v>
      </c>
      <c r="F56" s="306">
        <f t="shared" ref="F56" si="32">F55+F50</f>
        <v>0</v>
      </c>
      <c r="G56" s="306">
        <f t="shared" ref="G56" si="33">G55+G50</f>
        <v>0</v>
      </c>
      <c r="H56" s="307">
        <f t="shared" ref="H56" si="34">H55+H50</f>
        <v>0</v>
      </c>
      <c r="I56" s="306">
        <v>0</v>
      </c>
      <c r="J56" s="306">
        <v>0</v>
      </c>
      <c r="K56" s="306">
        <v>0</v>
      </c>
      <c r="L56" s="306">
        <v>0</v>
      </c>
      <c r="M56" s="306">
        <v>0</v>
      </c>
    </row>
    <row r="57" spans="1:14" x14ac:dyDescent="0.2">
      <c r="A57" s="828"/>
      <c r="B57" s="308"/>
      <c r="C57" s="308"/>
      <c r="D57" s="308"/>
      <c r="E57" s="308"/>
      <c r="F57" s="308"/>
      <c r="G57" s="308"/>
      <c r="H57" s="309"/>
      <c r="I57" s="308"/>
      <c r="J57" s="308"/>
      <c r="K57" s="308"/>
      <c r="L57" s="308"/>
      <c r="M57" s="308"/>
    </row>
    <row r="58" spans="1:14" x14ac:dyDescent="0.2">
      <c r="A58" s="828"/>
      <c r="B58" s="299" t="s">
        <v>645</v>
      </c>
      <c r="C58" s="299"/>
      <c r="D58" s="299"/>
      <c r="E58" s="299"/>
      <c r="F58" s="299"/>
      <c r="G58" s="299"/>
      <c r="H58" s="301"/>
      <c r="I58" s="299"/>
      <c r="J58" s="299"/>
      <c r="K58" s="299"/>
      <c r="L58" s="299"/>
      <c r="M58" s="299"/>
    </row>
    <row r="59" spans="1:14" x14ac:dyDescent="0.2">
      <c r="A59" s="828"/>
      <c r="B59" s="809" t="s">
        <v>344</v>
      </c>
      <c r="C59" s="810"/>
      <c r="D59" s="302">
        <f t="shared" ref="D59:D64" si="35">SUM(E59:H59)</f>
        <v>0</v>
      </c>
      <c r="E59" s="302">
        <v>0</v>
      </c>
      <c r="F59" s="302">
        <v>0</v>
      </c>
      <c r="G59" s="302">
        <v>0</v>
      </c>
      <c r="H59" s="303">
        <v>0</v>
      </c>
      <c r="I59" s="302">
        <v>0</v>
      </c>
      <c r="J59" s="302">
        <v>0</v>
      </c>
      <c r="K59" s="302">
        <v>0</v>
      </c>
      <c r="L59" s="302">
        <v>0</v>
      </c>
      <c r="M59" s="302">
        <v>0</v>
      </c>
    </row>
    <row r="60" spans="1:14" x14ac:dyDescent="0.2">
      <c r="A60" s="828"/>
      <c r="B60" s="809" t="s">
        <v>345</v>
      </c>
      <c r="C60" s="810"/>
      <c r="D60" s="302">
        <f t="shared" si="35"/>
        <v>0</v>
      </c>
      <c r="E60" s="302">
        <v>0</v>
      </c>
      <c r="F60" s="302">
        <v>0</v>
      </c>
      <c r="G60" s="302">
        <v>0</v>
      </c>
      <c r="H60" s="303">
        <v>0</v>
      </c>
      <c r="I60" s="302">
        <v>0</v>
      </c>
      <c r="J60" s="302">
        <v>0</v>
      </c>
      <c r="K60" s="302">
        <v>0</v>
      </c>
      <c r="L60" s="302">
        <v>0</v>
      </c>
      <c r="M60" s="302">
        <v>0</v>
      </c>
    </row>
    <row r="61" spans="1:14" x14ac:dyDescent="0.2">
      <c r="A61" s="828"/>
      <c r="B61" s="809" t="s">
        <v>346</v>
      </c>
      <c r="C61" s="810"/>
      <c r="D61" s="302">
        <f t="shared" si="35"/>
        <v>0</v>
      </c>
      <c r="E61" s="302">
        <v>0</v>
      </c>
      <c r="F61" s="302">
        <v>0</v>
      </c>
      <c r="G61" s="302">
        <v>0</v>
      </c>
      <c r="H61" s="303">
        <v>0</v>
      </c>
      <c r="I61" s="302">
        <v>0</v>
      </c>
      <c r="J61" s="302">
        <v>0</v>
      </c>
      <c r="K61" s="302">
        <v>0</v>
      </c>
      <c r="L61" s="302">
        <v>0</v>
      </c>
      <c r="M61" s="302">
        <v>0</v>
      </c>
    </row>
    <row r="62" spans="1:14" x14ac:dyDescent="0.2">
      <c r="A62" s="828"/>
      <c r="B62" s="809" t="s">
        <v>347</v>
      </c>
      <c r="C62" s="810"/>
      <c r="D62" s="302">
        <f t="shared" si="35"/>
        <v>0</v>
      </c>
      <c r="E62" s="302">
        <v>0</v>
      </c>
      <c r="F62" s="302">
        <v>0</v>
      </c>
      <c r="G62" s="302">
        <v>0</v>
      </c>
      <c r="H62" s="303">
        <v>0</v>
      </c>
      <c r="I62" s="302">
        <v>0</v>
      </c>
      <c r="J62" s="302">
        <v>0</v>
      </c>
      <c r="K62" s="302">
        <v>0</v>
      </c>
      <c r="L62" s="302">
        <v>0</v>
      </c>
      <c r="M62" s="302">
        <v>0</v>
      </c>
    </row>
    <row r="63" spans="1:14" x14ac:dyDescent="0.2">
      <c r="A63" s="828"/>
      <c r="B63" s="809" t="s">
        <v>348</v>
      </c>
      <c r="C63" s="810"/>
      <c r="D63" s="302">
        <f t="shared" si="35"/>
        <v>0</v>
      </c>
      <c r="E63" s="302">
        <v>0</v>
      </c>
      <c r="F63" s="302">
        <v>0</v>
      </c>
      <c r="G63" s="302">
        <v>0</v>
      </c>
      <c r="H63" s="303">
        <v>0</v>
      </c>
      <c r="I63" s="302">
        <v>0</v>
      </c>
      <c r="J63" s="302">
        <v>0</v>
      </c>
      <c r="K63" s="302">
        <v>0</v>
      </c>
      <c r="L63" s="302">
        <v>0</v>
      </c>
      <c r="M63" s="302">
        <v>0</v>
      </c>
    </row>
    <row r="64" spans="1:14" x14ac:dyDescent="0.2">
      <c r="A64" s="828"/>
      <c r="B64" s="808" t="s">
        <v>646</v>
      </c>
      <c r="C64" s="810"/>
      <c r="D64" s="306">
        <f t="shared" si="35"/>
        <v>0</v>
      </c>
      <c r="E64" s="306">
        <f>SUM(E59:E63)</f>
        <v>0</v>
      </c>
      <c r="F64" s="306">
        <f t="shared" ref="F64" si="36">SUM(F59:F63)</f>
        <v>0</v>
      </c>
      <c r="G64" s="306">
        <f t="shared" ref="G64" si="37">SUM(G59:G63)</f>
        <v>0</v>
      </c>
      <c r="H64" s="307">
        <f t="shared" ref="H64" si="38">SUM(H59:H63)</f>
        <v>0</v>
      </c>
      <c r="I64" s="306">
        <v>0</v>
      </c>
      <c r="J64" s="306">
        <f t="shared" ref="J64" si="39">SUM(J59:J63)</f>
        <v>0</v>
      </c>
      <c r="K64" s="306">
        <f t="shared" ref="K64" si="40">SUM(K59:K63)</f>
        <v>0</v>
      </c>
      <c r="L64" s="306">
        <f t="shared" ref="L64" si="41">SUM(L59:L63)</f>
        <v>0</v>
      </c>
      <c r="M64" s="306">
        <f t="shared" ref="M64" si="42">SUM(M59:M63)</f>
        <v>0</v>
      </c>
    </row>
    <row r="65" spans="1:14" x14ac:dyDescent="0.2">
      <c r="A65" s="828"/>
      <c r="B65" s="299"/>
      <c r="C65" s="299"/>
      <c r="D65" s="299"/>
      <c r="E65" s="299"/>
      <c r="F65" s="299"/>
      <c r="G65" s="299"/>
      <c r="H65" s="301"/>
      <c r="I65" s="299"/>
      <c r="J65" s="299"/>
      <c r="K65" s="299"/>
      <c r="L65" s="299"/>
      <c r="M65" s="299"/>
    </row>
    <row r="66" spans="1:14" x14ac:dyDescent="0.2">
      <c r="A66" s="828"/>
      <c r="B66" s="299" t="s">
        <v>350</v>
      </c>
      <c r="C66" s="299"/>
      <c r="D66" s="299"/>
      <c r="E66" s="299"/>
      <c r="F66" s="299"/>
      <c r="G66" s="299"/>
      <c r="H66" s="301"/>
      <c r="I66" s="299"/>
      <c r="J66" s="299"/>
      <c r="K66" s="299"/>
      <c r="L66" s="299"/>
      <c r="M66" s="299"/>
    </row>
    <row r="67" spans="1:14" x14ac:dyDescent="0.2">
      <c r="A67" s="828"/>
      <c r="B67" s="809" t="s">
        <v>165</v>
      </c>
      <c r="C67" s="810"/>
      <c r="D67" s="302">
        <f t="shared" ref="D67:D78" si="43">SUM(E67:H67)</f>
        <v>0</v>
      </c>
      <c r="E67" s="302">
        <v>0</v>
      </c>
      <c r="F67" s="302">
        <v>0</v>
      </c>
      <c r="G67" s="302">
        <v>0</v>
      </c>
      <c r="H67" s="303">
        <v>0</v>
      </c>
      <c r="I67" s="302">
        <f t="shared" ref="I67:I78" si="44">SUM(J67:M67)</f>
        <v>0</v>
      </c>
      <c r="J67" s="302">
        <v>0</v>
      </c>
      <c r="K67" s="302">
        <v>0</v>
      </c>
      <c r="L67" s="302">
        <v>0</v>
      </c>
      <c r="M67" s="302">
        <v>0</v>
      </c>
    </row>
    <row r="68" spans="1:14" x14ac:dyDescent="0.2">
      <c r="A68" s="828"/>
      <c r="B68" s="809" t="s">
        <v>351</v>
      </c>
      <c r="C68" s="810"/>
      <c r="D68" s="302">
        <f t="shared" si="43"/>
        <v>0</v>
      </c>
      <c r="E68" s="302">
        <v>0</v>
      </c>
      <c r="F68" s="302">
        <v>0</v>
      </c>
      <c r="G68" s="302">
        <v>0</v>
      </c>
      <c r="H68" s="303">
        <v>0</v>
      </c>
      <c r="I68" s="302">
        <f t="shared" si="44"/>
        <v>0</v>
      </c>
      <c r="J68" s="302">
        <v>0</v>
      </c>
      <c r="K68" s="302">
        <v>0</v>
      </c>
      <c r="L68" s="302">
        <v>0</v>
      </c>
      <c r="M68" s="302">
        <v>0</v>
      </c>
    </row>
    <row r="69" spans="1:14" x14ac:dyDescent="0.2">
      <c r="A69" s="828"/>
      <c r="B69" s="809" t="s">
        <v>352</v>
      </c>
      <c r="C69" s="810"/>
      <c r="D69" s="302">
        <f t="shared" si="43"/>
        <v>0</v>
      </c>
      <c r="E69" s="302">
        <v>0</v>
      </c>
      <c r="F69" s="302">
        <v>0</v>
      </c>
      <c r="G69" s="302">
        <v>0</v>
      </c>
      <c r="H69" s="303">
        <v>0</v>
      </c>
      <c r="I69" s="302">
        <f t="shared" si="44"/>
        <v>0</v>
      </c>
      <c r="J69" s="302">
        <v>0</v>
      </c>
      <c r="K69" s="302">
        <v>0</v>
      </c>
      <c r="L69" s="302">
        <v>0</v>
      </c>
      <c r="M69" s="302">
        <v>0</v>
      </c>
    </row>
    <row r="70" spans="1:14" x14ac:dyDescent="0.2">
      <c r="A70" s="828"/>
      <c r="B70" s="809" t="s">
        <v>353</v>
      </c>
      <c r="C70" s="810"/>
      <c r="D70" s="302">
        <f t="shared" si="43"/>
        <v>0</v>
      </c>
      <c r="E70" s="302">
        <v>0</v>
      </c>
      <c r="F70" s="302">
        <v>0</v>
      </c>
      <c r="G70" s="302">
        <v>0</v>
      </c>
      <c r="H70" s="303">
        <v>0</v>
      </c>
      <c r="I70" s="302">
        <f t="shared" si="44"/>
        <v>0</v>
      </c>
      <c r="J70" s="302">
        <v>0</v>
      </c>
      <c r="K70" s="302">
        <v>0</v>
      </c>
      <c r="L70" s="302">
        <v>0</v>
      </c>
      <c r="M70" s="302">
        <v>0</v>
      </c>
      <c r="N70" s="298"/>
    </row>
    <row r="71" spans="1:14" x14ac:dyDescent="0.2">
      <c r="A71" s="828"/>
      <c r="B71" s="809" t="s">
        <v>354</v>
      </c>
      <c r="C71" s="810"/>
      <c r="D71" s="302">
        <f t="shared" si="43"/>
        <v>0</v>
      </c>
      <c r="E71" s="302">
        <v>0</v>
      </c>
      <c r="F71" s="302">
        <v>0</v>
      </c>
      <c r="G71" s="302">
        <v>0</v>
      </c>
      <c r="H71" s="303">
        <v>0</v>
      </c>
      <c r="I71" s="302">
        <f t="shared" si="44"/>
        <v>0</v>
      </c>
      <c r="J71" s="302">
        <v>0</v>
      </c>
      <c r="K71" s="302">
        <v>0</v>
      </c>
      <c r="L71" s="302">
        <v>0</v>
      </c>
      <c r="M71" s="302">
        <v>0</v>
      </c>
      <c r="N71" s="298"/>
    </row>
    <row r="72" spans="1:14" x14ac:dyDescent="0.2">
      <c r="A72" s="828"/>
      <c r="B72" s="809" t="s">
        <v>171</v>
      </c>
      <c r="C72" s="810"/>
      <c r="D72" s="302">
        <f t="shared" si="43"/>
        <v>0</v>
      </c>
      <c r="E72" s="302">
        <v>0</v>
      </c>
      <c r="F72" s="302">
        <v>0</v>
      </c>
      <c r="G72" s="302">
        <v>0</v>
      </c>
      <c r="H72" s="303">
        <v>0</v>
      </c>
      <c r="I72" s="302">
        <f t="shared" si="44"/>
        <v>0</v>
      </c>
      <c r="J72" s="302">
        <v>0</v>
      </c>
      <c r="K72" s="302">
        <v>0</v>
      </c>
      <c r="L72" s="302">
        <v>0</v>
      </c>
      <c r="M72" s="302">
        <v>0</v>
      </c>
      <c r="N72" s="298"/>
    </row>
    <row r="73" spans="1:14" x14ac:dyDescent="0.2">
      <c r="A73" s="828"/>
      <c r="B73" s="809" t="s">
        <v>355</v>
      </c>
      <c r="C73" s="810"/>
      <c r="D73" s="302">
        <f t="shared" si="43"/>
        <v>0</v>
      </c>
      <c r="E73" s="302">
        <v>0</v>
      </c>
      <c r="F73" s="302">
        <v>0</v>
      </c>
      <c r="G73" s="302">
        <v>0</v>
      </c>
      <c r="H73" s="303">
        <v>0</v>
      </c>
      <c r="I73" s="302">
        <f t="shared" si="44"/>
        <v>0</v>
      </c>
      <c r="J73" s="302">
        <v>0</v>
      </c>
      <c r="K73" s="302">
        <v>0</v>
      </c>
      <c r="L73" s="302">
        <v>0</v>
      </c>
      <c r="M73" s="302">
        <v>0</v>
      </c>
      <c r="N73" s="298"/>
    </row>
    <row r="74" spans="1:14" x14ac:dyDescent="0.2">
      <c r="A74" s="828"/>
      <c r="B74" s="809" t="s">
        <v>356</v>
      </c>
      <c r="C74" s="810"/>
      <c r="D74" s="302">
        <f t="shared" si="43"/>
        <v>0</v>
      </c>
      <c r="E74" s="302">
        <v>0</v>
      </c>
      <c r="F74" s="302">
        <v>0</v>
      </c>
      <c r="G74" s="302">
        <v>0</v>
      </c>
      <c r="H74" s="303">
        <v>0</v>
      </c>
      <c r="I74" s="302">
        <f t="shared" si="44"/>
        <v>0</v>
      </c>
      <c r="J74" s="302">
        <v>0</v>
      </c>
      <c r="K74" s="302">
        <v>0</v>
      </c>
      <c r="L74" s="302">
        <v>0</v>
      </c>
      <c r="M74" s="302">
        <v>0</v>
      </c>
      <c r="N74" s="298"/>
    </row>
    <row r="75" spans="1:14" x14ac:dyDescent="0.2">
      <c r="A75" s="828"/>
      <c r="B75" s="809" t="s">
        <v>357</v>
      </c>
      <c r="C75" s="810"/>
      <c r="D75" s="302">
        <f t="shared" si="43"/>
        <v>0</v>
      </c>
      <c r="E75" s="302">
        <v>0</v>
      </c>
      <c r="F75" s="302">
        <v>0</v>
      </c>
      <c r="G75" s="302">
        <v>0</v>
      </c>
      <c r="H75" s="303">
        <v>0</v>
      </c>
      <c r="I75" s="302">
        <f t="shared" si="44"/>
        <v>0</v>
      </c>
      <c r="J75" s="302">
        <v>0</v>
      </c>
      <c r="K75" s="302">
        <v>0</v>
      </c>
      <c r="L75" s="302">
        <v>0</v>
      </c>
      <c r="M75" s="302">
        <v>0</v>
      </c>
      <c r="N75" s="298"/>
    </row>
    <row r="76" spans="1:14" x14ac:dyDescent="0.2">
      <c r="A76" s="828"/>
      <c r="B76" s="809" t="s">
        <v>358</v>
      </c>
      <c r="C76" s="810"/>
      <c r="D76" s="302">
        <f t="shared" si="43"/>
        <v>0</v>
      </c>
      <c r="E76" s="302">
        <v>0</v>
      </c>
      <c r="F76" s="302">
        <v>0</v>
      </c>
      <c r="G76" s="302">
        <v>0</v>
      </c>
      <c r="H76" s="303">
        <v>0</v>
      </c>
      <c r="I76" s="302">
        <f t="shared" si="44"/>
        <v>0</v>
      </c>
      <c r="J76" s="302">
        <v>0</v>
      </c>
      <c r="K76" s="302">
        <v>0</v>
      </c>
      <c r="L76" s="302">
        <v>0</v>
      </c>
      <c r="M76" s="302">
        <v>0</v>
      </c>
      <c r="N76" s="298"/>
    </row>
    <row r="77" spans="1:14" x14ac:dyDescent="0.2">
      <c r="A77" s="828"/>
      <c r="B77" s="808" t="s">
        <v>647</v>
      </c>
      <c r="C77" s="810"/>
      <c r="D77" s="306">
        <f t="shared" si="43"/>
        <v>0</v>
      </c>
      <c r="E77" s="306">
        <f>SUM(E67:E76)</f>
        <v>0</v>
      </c>
      <c r="F77" s="306">
        <f t="shared" ref="F77" si="45">SUM(F67:F76)</f>
        <v>0</v>
      </c>
      <c r="G77" s="306">
        <f t="shared" ref="G77" si="46">SUM(G67:G76)</f>
        <v>0</v>
      </c>
      <c r="H77" s="307">
        <f t="shared" ref="H77" si="47">SUM(H67:H76)</f>
        <v>0</v>
      </c>
      <c r="I77" s="306">
        <f t="shared" si="44"/>
        <v>0</v>
      </c>
      <c r="J77" s="306">
        <f>SUM(J67:J76)</f>
        <v>0</v>
      </c>
      <c r="K77" s="306">
        <f>SUM(K67:K76)</f>
        <v>0</v>
      </c>
      <c r="L77" s="306">
        <f>SUM(L67:L76)</f>
        <v>0</v>
      </c>
      <c r="M77" s="306">
        <f>SUM(M67:M76)</f>
        <v>0</v>
      </c>
      <c r="N77" s="298"/>
    </row>
    <row r="78" spans="1:14" x14ac:dyDescent="0.2">
      <c r="A78" s="828"/>
      <c r="B78" s="808" t="s">
        <v>648</v>
      </c>
      <c r="C78" s="810"/>
      <c r="D78" s="306">
        <f t="shared" si="43"/>
        <v>0</v>
      </c>
      <c r="E78" s="306">
        <f>E77+E64+E56</f>
        <v>0</v>
      </c>
      <c r="F78" s="306">
        <f t="shared" ref="F78" si="48">F77+F64+F56</f>
        <v>0</v>
      </c>
      <c r="G78" s="306">
        <f t="shared" ref="G78" si="49">G77+G64+G56</f>
        <v>0</v>
      </c>
      <c r="H78" s="307">
        <f t="shared" ref="H78" si="50">H77+H64+H56</f>
        <v>0</v>
      </c>
      <c r="I78" s="306">
        <f t="shared" si="44"/>
        <v>0</v>
      </c>
      <c r="J78" s="306">
        <f>J77+J64+J56</f>
        <v>0</v>
      </c>
      <c r="K78" s="306">
        <f t="shared" ref="K78" si="51">K77+K64+K56</f>
        <v>0</v>
      </c>
      <c r="L78" s="306">
        <f t="shared" ref="L78" si="52">L77+L64+L56</f>
        <v>0</v>
      </c>
      <c r="M78" s="306">
        <f t="shared" ref="M78" si="53">M77+M64+M56</f>
        <v>0</v>
      </c>
      <c r="N78" s="298"/>
    </row>
    <row r="79" spans="1:14" x14ac:dyDescent="0.2">
      <c r="A79" s="828"/>
      <c r="B79" s="833"/>
      <c r="C79" s="833"/>
      <c r="D79" s="833"/>
      <c r="E79" s="833"/>
      <c r="F79" s="833"/>
      <c r="G79" s="833"/>
      <c r="H79" s="833"/>
      <c r="I79" s="833"/>
      <c r="J79" s="833"/>
      <c r="K79" s="833"/>
      <c r="L79" s="833"/>
      <c r="M79" s="833"/>
      <c r="N79" s="298"/>
    </row>
    <row r="80" spans="1:14" x14ac:dyDescent="0.2">
      <c r="A80" s="828"/>
      <c r="B80" s="833"/>
      <c r="C80" s="833"/>
      <c r="D80" s="833"/>
      <c r="E80" s="833"/>
      <c r="F80" s="833"/>
      <c r="G80" s="833"/>
      <c r="H80" s="833"/>
      <c r="I80" s="833"/>
      <c r="J80" s="833"/>
      <c r="K80" s="833"/>
      <c r="L80" s="833"/>
      <c r="M80" s="833"/>
      <c r="N80" s="298"/>
    </row>
    <row r="81" spans="1:14" x14ac:dyDescent="0.2">
      <c r="A81" s="813"/>
      <c r="B81" s="813"/>
      <c r="C81" s="813"/>
      <c r="D81" s="813"/>
      <c r="E81" s="813"/>
      <c r="F81" s="813"/>
      <c r="G81" s="813"/>
      <c r="H81" s="813"/>
      <c r="I81" s="813"/>
      <c r="J81" s="813"/>
      <c r="K81" s="813"/>
      <c r="L81" s="813"/>
      <c r="M81" s="813"/>
      <c r="N81" s="813"/>
    </row>
    <row r="82" spans="1:14" x14ac:dyDescent="0.2">
      <c r="A82" s="828"/>
      <c r="B82" s="829" t="str">
        <f>Title!AG2</f>
        <v>2029/30</v>
      </c>
      <c r="C82" s="830"/>
      <c r="D82" s="831" t="s">
        <v>638</v>
      </c>
      <c r="E82" s="831"/>
      <c r="F82" s="831"/>
      <c r="G82" s="831"/>
      <c r="H82" s="831"/>
      <c r="I82" s="831" t="s">
        <v>639</v>
      </c>
      <c r="J82" s="831"/>
      <c r="K82" s="831"/>
      <c r="L82" s="831"/>
      <c r="M82" s="831"/>
      <c r="N82" s="298"/>
    </row>
    <row r="83" spans="1:14" x14ac:dyDescent="0.2">
      <c r="A83" s="828"/>
      <c r="B83" s="830"/>
      <c r="C83" s="830"/>
      <c r="D83" s="570" t="s">
        <v>186</v>
      </c>
      <c r="E83" s="570" t="s">
        <v>610</v>
      </c>
      <c r="F83" s="570" t="s">
        <v>611</v>
      </c>
      <c r="G83" s="570" t="s">
        <v>613</v>
      </c>
      <c r="H83" s="570" t="s">
        <v>612</v>
      </c>
      <c r="I83" s="570" t="s">
        <v>186</v>
      </c>
      <c r="J83" s="570" t="s">
        <v>368</v>
      </c>
      <c r="K83" s="570" t="s">
        <v>95</v>
      </c>
      <c r="L83" s="570" t="s">
        <v>640</v>
      </c>
      <c r="M83" s="570" t="s">
        <v>370</v>
      </c>
      <c r="N83" s="298"/>
    </row>
    <row r="84" spans="1:14" x14ac:dyDescent="0.2">
      <c r="A84" s="828"/>
      <c r="B84" s="830"/>
      <c r="C84" s="830"/>
      <c r="D84" s="571" t="s">
        <v>149</v>
      </c>
      <c r="E84" s="571" t="s">
        <v>149</v>
      </c>
      <c r="F84" s="571" t="s">
        <v>149</v>
      </c>
      <c r="G84" s="571" t="s">
        <v>149</v>
      </c>
      <c r="H84" s="571" t="s">
        <v>149</v>
      </c>
      <c r="I84" s="571" t="s">
        <v>149</v>
      </c>
      <c r="J84" s="571" t="s">
        <v>149</v>
      </c>
      <c r="K84" s="571" t="s">
        <v>149</v>
      </c>
      <c r="L84" s="571" t="s">
        <v>149</v>
      </c>
      <c r="M84" s="571" t="s">
        <v>149</v>
      </c>
      <c r="N84" s="298"/>
    </row>
    <row r="85" spans="1:14" x14ac:dyDescent="0.2">
      <c r="A85" s="828"/>
      <c r="B85" s="832"/>
      <c r="C85" s="832"/>
      <c r="D85" s="832"/>
      <c r="E85" s="832"/>
      <c r="F85" s="832"/>
      <c r="G85" s="832"/>
      <c r="H85" s="832"/>
      <c r="I85" s="832"/>
      <c r="J85" s="832"/>
      <c r="K85" s="832"/>
      <c r="L85" s="832"/>
      <c r="M85" s="832"/>
      <c r="N85" s="298"/>
    </row>
    <row r="86" spans="1:14" x14ac:dyDescent="0.2">
      <c r="A86" s="828"/>
      <c r="B86" s="299" t="s">
        <v>333</v>
      </c>
      <c r="C86" s="299"/>
      <c r="D86" s="299"/>
      <c r="E86" s="299"/>
      <c r="F86" s="299"/>
      <c r="G86" s="299"/>
      <c r="H86" s="301"/>
      <c r="I86" s="299"/>
      <c r="J86" s="299"/>
      <c r="K86" s="299"/>
      <c r="L86" s="299"/>
      <c r="M86" s="299"/>
    </row>
    <row r="87" spans="1:14" x14ac:dyDescent="0.2">
      <c r="A87" s="828"/>
      <c r="B87" s="809" t="s">
        <v>334</v>
      </c>
      <c r="C87" s="810"/>
      <c r="D87" s="302">
        <f>SUM(E87:H87)</f>
        <v>0</v>
      </c>
      <c r="E87" s="302">
        <v>0</v>
      </c>
      <c r="F87" s="302">
        <v>0</v>
      </c>
      <c r="G87" s="302">
        <v>0</v>
      </c>
      <c r="H87" s="303">
        <v>0</v>
      </c>
      <c r="I87" s="302">
        <v>0</v>
      </c>
      <c r="J87" s="302">
        <v>0</v>
      </c>
      <c r="K87" s="302">
        <v>0</v>
      </c>
      <c r="L87" s="302">
        <v>0</v>
      </c>
      <c r="M87" s="302">
        <v>0</v>
      </c>
    </row>
    <row r="88" spans="1:14" x14ac:dyDescent="0.2">
      <c r="A88" s="828"/>
      <c r="B88" s="809" t="s">
        <v>335</v>
      </c>
      <c r="C88" s="810"/>
      <c r="D88" s="302">
        <f>SUM(E88:H88)</f>
        <v>0</v>
      </c>
      <c r="E88" s="302">
        <v>0</v>
      </c>
      <c r="F88" s="302">
        <v>0</v>
      </c>
      <c r="G88" s="302">
        <v>0</v>
      </c>
      <c r="H88" s="303">
        <v>0</v>
      </c>
      <c r="I88" s="302">
        <v>0</v>
      </c>
      <c r="J88" s="302">
        <v>0</v>
      </c>
      <c r="K88" s="302">
        <v>0</v>
      </c>
      <c r="L88" s="302">
        <v>0</v>
      </c>
      <c r="M88" s="302">
        <v>0</v>
      </c>
    </row>
    <row r="89" spans="1:14" x14ac:dyDescent="0.2">
      <c r="A89" s="828"/>
      <c r="B89" s="808" t="s">
        <v>641</v>
      </c>
      <c r="C89" s="810"/>
      <c r="D89" s="304">
        <f t="shared" ref="D89:D95" si="54">SUM(E89:H89)</f>
        <v>0</v>
      </c>
      <c r="E89" s="304">
        <f>SUM(E87:E88)</f>
        <v>0</v>
      </c>
      <c r="F89" s="304">
        <f>SUM(F87:F88)</f>
        <v>0</v>
      </c>
      <c r="G89" s="304">
        <f>SUM(G87:G88)</f>
        <v>0</v>
      </c>
      <c r="H89" s="305">
        <f t="shared" ref="H89" si="55">SUM(H87:H88)</f>
        <v>0</v>
      </c>
      <c r="I89" s="304">
        <v>0</v>
      </c>
      <c r="J89" s="304">
        <v>0</v>
      </c>
      <c r="K89" s="304">
        <v>0</v>
      </c>
      <c r="L89" s="304">
        <v>0</v>
      </c>
      <c r="M89" s="304">
        <v>0</v>
      </c>
    </row>
    <row r="90" spans="1:14" x14ac:dyDescent="0.2">
      <c r="A90" s="828"/>
      <c r="B90" s="809" t="s">
        <v>337</v>
      </c>
      <c r="C90" s="810"/>
      <c r="D90" s="302">
        <f t="shared" si="54"/>
        <v>0</v>
      </c>
      <c r="E90" s="302">
        <v>0</v>
      </c>
      <c r="F90" s="302">
        <v>0</v>
      </c>
      <c r="G90" s="302">
        <v>0</v>
      </c>
      <c r="H90" s="303">
        <v>0</v>
      </c>
      <c r="I90" s="302">
        <v>0</v>
      </c>
      <c r="J90" s="302">
        <v>0</v>
      </c>
      <c r="K90" s="302">
        <v>0</v>
      </c>
      <c r="L90" s="302">
        <v>0</v>
      </c>
      <c r="M90" s="302">
        <v>0</v>
      </c>
    </row>
    <row r="91" spans="1:14" x14ac:dyDescent="0.2">
      <c r="A91" s="828"/>
      <c r="B91" s="809" t="s">
        <v>642</v>
      </c>
      <c r="C91" s="810"/>
      <c r="D91" s="302">
        <f t="shared" si="54"/>
        <v>0</v>
      </c>
      <c r="E91" s="302">
        <v>0</v>
      </c>
      <c r="F91" s="302">
        <v>0</v>
      </c>
      <c r="G91" s="302">
        <v>0</v>
      </c>
      <c r="H91" s="303">
        <v>0</v>
      </c>
      <c r="I91" s="302">
        <v>0</v>
      </c>
      <c r="J91" s="302">
        <v>0</v>
      </c>
      <c r="K91" s="302">
        <v>0</v>
      </c>
      <c r="L91" s="302">
        <v>0</v>
      </c>
      <c r="M91" s="302">
        <v>0</v>
      </c>
    </row>
    <row r="92" spans="1:14" x14ac:dyDescent="0.2">
      <c r="A92" s="828"/>
      <c r="B92" s="809" t="s">
        <v>339</v>
      </c>
      <c r="C92" s="810"/>
      <c r="D92" s="302">
        <f t="shared" si="54"/>
        <v>0</v>
      </c>
      <c r="E92" s="302">
        <v>0</v>
      </c>
      <c r="F92" s="302">
        <v>0</v>
      </c>
      <c r="G92" s="302">
        <v>0</v>
      </c>
      <c r="H92" s="303">
        <v>0</v>
      </c>
      <c r="I92" s="302">
        <v>0</v>
      </c>
      <c r="J92" s="302">
        <v>0</v>
      </c>
      <c r="K92" s="302">
        <v>0</v>
      </c>
      <c r="L92" s="302">
        <v>0</v>
      </c>
      <c r="M92" s="302">
        <v>0</v>
      </c>
    </row>
    <row r="93" spans="1:14" x14ac:dyDescent="0.2">
      <c r="A93" s="828"/>
      <c r="B93" s="809" t="s">
        <v>340</v>
      </c>
      <c r="C93" s="810"/>
      <c r="D93" s="302">
        <f t="shared" si="54"/>
        <v>0</v>
      </c>
      <c r="E93" s="302">
        <v>0</v>
      </c>
      <c r="F93" s="302">
        <v>0</v>
      </c>
      <c r="G93" s="302">
        <v>0</v>
      </c>
      <c r="H93" s="303">
        <v>0</v>
      </c>
      <c r="I93" s="302">
        <v>0</v>
      </c>
      <c r="J93" s="302">
        <v>0</v>
      </c>
      <c r="K93" s="302">
        <v>0</v>
      </c>
      <c r="L93" s="302">
        <v>0</v>
      </c>
      <c r="M93" s="302">
        <v>0</v>
      </c>
    </row>
    <row r="94" spans="1:14" x14ac:dyDescent="0.2">
      <c r="A94" s="828"/>
      <c r="B94" s="808" t="s">
        <v>643</v>
      </c>
      <c r="C94" s="810"/>
      <c r="D94" s="304">
        <f t="shared" si="54"/>
        <v>0</v>
      </c>
      <c r="E94" s="304">
        <f>SUM(E90:E93)</f>
        <v>0</v>
      </c>
      <c r="F94" s="304">
        <f t="shared" ref="F94" si="56">SUM(F90:F93)</f>
        <v>0</v>
      </c>
      <c r="G94" s="304">
        <f t="shared" ref="G94" si="57">SUM(G90:G93)</f>
        <v>0</v>
      </c>
      <c r="H94" s="305">
        <f t="shared" ref="H94" si="58">SUM(H90:H93)</f>
        <v>0</v>
      </c>
      <c r="I94" s="304">
        <v>0</v>
      </c>
      <c r="J94" s="304">
        <v>0</v>
      </c>
      <c r="K94" s="304">
        <v>0</v>
      </c>
      <c r="L94" s="304">
        <v>0</v>
      </c>
      <c r="M94" s="304">
        <v>0</v>
      </c>
    </row>
    <row r="95" spans="1:14" x14ac:dyDescent="0.2">
      <c r="A95" s="828"/>
      <c r="B95" s="808" t="s">
        <v>644</v>
      </c>
      <c r="C95" s="810"/>
      <c r="D95" s="306">
        <f t="shared" si="54"/>
        <v>0</v>
      </c>
      <c r="E95" s="306">
        <f>E94+E89</f>
        <v>0</v>
      </c>
      <c r="F95" s="306">
        <f t="shared" ref="F95" si="59">F94+F89</f>
        <v>0</v>
      </c>
      <c r="G95" s="306">
        <f t="shared" ref="G95" si="60">G94+G89</f>
        <v>0</v>
      </c>
      <c r="H95" s="307">
        <f t="shared" ref="H95" si="61">H94+H89</f>
        <v>0</v>
      </c>
      <c r="I95" s="306">
        <v>0</v>
      </c>
      <c r="J95" s="306">
        <v>0</v>
      </c>
      <c r="K95" s="306">
        <v>0</v>
      </c>
      <c r="L95" s="306">
        <v>0</v>
      </c>
      <c r="M95" s="306">
        <v>0</v>
      </c>
    </row>
    <row r="96" spans="1:14" x14ac:dyDescent="0.2">
      <c r="A96" s="828"/>
      <c r="B96" s="308"/>
      <c r="C96" s="308"/>
      <c r="D96" s="308"/>
      <c r="E96" s="308"/>
      <c r="F96" s="308"/>
      <c r="G96" s="308"/>
      <c r="H96" s="309"/>
      <c r="I96" s="308"/>
      <c r="J96" s="308"/>
      <c r="K96" s="308"/>
      <c r="L96" s="308"/>
      <c r="M96" s="308"/>
    </row>
    <row r="97" spans="1:13" x14ac:dyDescent="0.2">
      <c r="A97" s="828"/>
      <c r="B97" s="299" t="s">
        <v>645</v>
      </c>
      <c r="C97" s="299"/>
      <c r="D97" s="299"/>
      <c r="E97" s="299"/>
      <c r="F97" s="299"/>
      <c r="G97" s="299"/>
      <c r="H97" s="301"/>
      <c r="I97" s="299"/>
      <c r="J97" s="299"/>
      <c r="K97" s="299"/>
      <c r="L97" s="299"/>
      <c r="M97" s="299"/>
    </row>
    <row r="98" spans="1:13" x14ac:dyDescent="0.2">
      <c r="A98" s="828"/>
      <c r="B98" s="809" t="s">
        <v>344</v>
      </c>
      <c r="C98" s="810"/>
      <c r="D98" s="302">
        <f t="shared" ref="D98:D103" si="62">SUM(E98:H98)</f>
        <v>0</v>
      </c>
      <c r="E98" s="302">
        <v>0</v>
      </c>
      <c r="F98" s="302">
        <v>0</v>
      </c>
      <c r="G98" s="302">
        <v>0</v>
      </c>
      <c r="H98" s="303">
        <v>0</v>
      </c>
      <c r="I98" s="302">
        <v>0</v>
      </c>
      <c r="J98" s="302">
        <v>0</v>
      </c>
      <c r="K98" s="302">
        <v>0</v>
      </c>
      <c r="L98" s="302">
        <v>0</v>
      </c>
      <c r="M98" s="302">
        <v>0</v>
      </c>
    </row>
    <row r="99" spans="1:13" x14ac:dyDescent="0.2">
      <c r="A99" s="828"/>
      <c r="B99" s="809" t="s">
        <v>345</v>
      </c>
      <c r="C99" s="810"/>
      <c r="D99" s="302">
        <f t="shared" si="62"/>
        <v>0</v>
      </c>
      <c r="E99" s="302">
        <v>0</v>
      </c>
      <c r="F99" s="302">
        <v>0</v>
      </c>
      <c r="G99" s="302">
        <v>0</v>
      </c>
      <c r="H99" s="303">
        <v>0</v>
      </c>
      <c r="I99" s="302">
        <v>0</v>
      </c>
      <c r="J99" s="302">
        <v>0</v>
      </c>
      <c r="K99" s="302">
        <v>0</v>
      </c>
      <c r="L99" s="302">
        <v>0</v>
      </c>
      <c r="M99" s="302">
        <v>0</v>
      </c>
    </row>
    <row r="100" spans="1:13" x14ac:dyDescent="0.2">
      <c r="A100" s="828"/>
      <c r="B100" s="809" t="s">
        <v>346</v>
      </c>
      <c r="C100" s="810"/>
      <c r="D100" s="302">
        <f t="shared" si="62"/>
        <v>0</v>
      </c>
      <c r="E100" s="302">
        <v>0</v>
      </c>
      <c r="F100" s="302">
        <v>0</v>
      </c>
      <c r="G100" s="302">
        <v>0</v>
      </c>
      <c r="H100" s="303">
        <v>0</v>
      </c>
      <c r="I100" s="302">
        <v>0</v>
      </c>
      <c r="J100" s="302">
        <v>0</v>
      </c>
      <c r="K100" s="302">
        <v>0</v>
      </c>
      <c r="L100" s="302">
        <v>0</v>
      </c>
      <c r="M100" s="302">
        <v>0</v>
      </c>
    </row>
    <row r="101" spans="1:13" x14ac:dyDescent="0.2">
      <c r="A101" s="828"/>
      <c r="B101" s="809" t="s">
        <v>347</v>
      </c>
      <c r="C101" s="810"/>
      <c r="D101" s="302">
        <f t="shared" si="62"/>
        <v>0</v>
      </c>
      <c r="E101" s="302">
        <v>0</v>
      </c>
      <c r="F101" s="302">
        <v>0</v>
      </c>
      <c r="G101" s="302">
        <v>0</v>
      </c>
      <c r="H101" s="303">
        <v>0</v>
      </c>
      <c r="I101" s="302">
        <v>0</v>
      </c>
      <c r="J101" s="302">
        <v>0</v>
      </c>
      <c r="K101" s="302">
        <v>0</v>
      </c>
      <c r="L101" s="302">
        <v>0</v>
      </c>
      <c r="M101" s="302">
        <v>0</v>
      </c>
    </row>
    <row r="102" spans="1:13" x14ac:dyDescent="0.2">
      <c r="A102" s="828"/>
      <c r="B102" s="809" t="s">
        <v>348</v>
      </c>
      <c r="C102" s="810"/>
      <c r="D102" s="302">
        <f t="shared" si="62"/>
        <v>0</v>
      </c>
      <c r="E102" s="302">
        <v>0</v>
      </c>
      <c r="F102" s="302">
        <v>0</v>
      </c>
      <c r="G102" s="302">
        <v>0</v>
      </c>
      <c r="H102" s="303">
        <v>0</v>
      </c>
      <c r="I102" s="302">
        <v>0</v>
      </c>
      <c r="J102" s="302">
        <v>0</v>
      </c>
      <c r="K102" s="302">
        <v>0</v>
      </c>
      <c r="L102" s="302">
        <v>0</v>
      </c>
      <c r="M102" s="302">
        <v>0</v>
      </c>
    </row>
    <row r="103" spans="1:13" x14ac:dyDescent="0.2">
      <c r="A103" s="828"/>
      <c r="B103" s="808" t="s">
        <v>646</v>
      </c>
      <c r="C103" s="810"/>
      <c r="D103" s="306">
        <f t="shared" si="62"/>
        <v>0</v>
      </c>
      <c r="E103" s="306">
        <f>SUM(E98:E102)</f>
        <v>0</v>
      </c>
      <c r="F103" s="306">
        <f t="shared" ref="F103" si="63">SUM(F98:F102)</f>
        <v>0</v>
      </c>
      <c r="G103" s="306">
        <f t="shared" ref="G103" si="64">SUM(G98:G102)</f>
        <v>0</v>
      </c>
      <c r="H103" s="307">
        <f t="shared" ref="H103" si="65">SUM(H98:H102)</f>
        <v>0</v>
      </c>
      <c r="I103" s="306">
        <v>0</v>
      </c>
      <c r="J103" s="306">
        <f t="shared" ref="J103" si="66">SUM(J98:J102)</f>
        <v>0</v>
      </c>
      <c r="K103" s="306">
        <f t="shared" ref="K103" si="67">SUM(K98:K102)</f>
        <v>0</v>
      </c>
      <c r="L103" s="306">
        <f t="shared" ref="L103" si="68">SUM(L98:L102)</f>
        <v>0</v>
      </c>
      <c r="M103" s="306">
        <f t="shared" ref="M103" si="69">SUM(M98:M102)</f>
        <v>0</v>
      </c>
    </row>
    <row r="104" spans="1:13" x14ac:dyDescent="0.2">
      <c r="A104" s="828"/>
      <c r="B104" s="299"/>
      <c r="C104" s="299"/>
      <c r="D104" s="299"/>
      <c r="E104" s="299"/>
      <c r="F104" s="299"/>
      <c r="G104" s="299"/>
      <c r="H104" s="301"/>
      <c r="I104" s="299"/>
      <c r="J104" s="299"/>
      <c r="K104" s="299"/>
      <c r="L104" s="299"/>
      <c r="M104" s="299"/>
    </row>
    <row r="105" spans="1:13" x14ac:dyDescent="0.2">
      <c r="A105" s="828"/>
      <c r="B105" s="299" t="s">
        <v>350</v>
      </c>
      <c r="C105" s="299"/>
      <c r="D105" s="299"/>
      <c r="E105" s="299"/>
      <c r="F105" s="299"/>
      <c r="G105" s="299"/>
      <c r="H105" s="301"/>
      <c r="I105" s="299"/>
      <c r="J105" s="299"/>
      <c r="K105" s="299"/>
      <c r="L105" s="299"/>
      <c r="M105" s="299"/>
    </row>
    <row r="106" spans="1:13" x14ac:dyDescent="0.2">
      <c r="A106" s="828"/>
      <c r="B106" s="809" t="s">
        <v>165</v>
      </c>
      <c r="C106" s="810"/>
      <c r="D106" s="302">
        <f t="shared" ref="D106:D117" si="70">SUM(E106:H106)</f>
        <v>0</v>
      </c>
      <c r="E106" s="302">
        <v>0</v>
      </c>
      <c r="F106" s="302">
        <v>0</v>
      </c>
      <c r="G106" s="302">
        <v>0</v>
      </c>
      <c r="H106" s="303">
        <v>0</v>
      </c>
      <c r="I106" s="302">
        <f t="shared" ref="I106:I117" si="71">SUM(J106:M106)</f>
        <v>0</v>
      </c>
      <c r="J106" s="302">
        <v>0</v>
      </c>
      <c r="K106" s="302">
        <v>0</v>
      </c>
      <c r="L106" s="302">
        <v>0</v>
      </c>
      <c r="M106" s="302">
        <v>0</v>
      </c>
    </row>
    <row r="107" spans="1:13" x14ac:dyDescent="0.2">
      <c r="A107" s="828"/>
      <c r="B107" s="809" t="s">
        <v>351</v>
      </c>
      <c r="C107" s="810"/>
      <c r="D107" s="302">
        <f t="shared" si="70"/>
        <v>0</v>
      </c>
      <c r="E107" s="302">
        <v>0</v>
      </c>
      <c r="F107" s="302">
        <v>0</v>
      </c>
      <c r="G107" s="302">
        <v>0</v>
      </c>
      <c r="H107" s="303">
        <v>0</v>
      </c>
      <c r="I107" s="302">
        <f t="shared" si="71"/>
        <v>0</v>
      </c>
      <c r="J107" s="302">
        <v>0</v>
      </c>
      <c r="K107" s="302">
        <v>0</v>
      </c>
      <c r="L107" s="302">
        <v>0</v>
      </c>
      <c r="M107" s="302">
        <v>0</v>
      </c>
    </row>
    <row r="108" spans="1:13" x14ac:dyDescent="0.2">
      <c r="A108" s="828"/>
      <c r="B108" s="809" t="s">
        <v>352</v>
      </c>
      <c r="C108" s="810"/>
      <c r="D108" s="302">
        <f t="shared" si="70"/>
        <v>0</v>
      </c>
      <c r="E108" s="302">
        <v>0</v>
      </c>
      <c r="F108" s="302">
        <v>0</v>
      </c>
      <c r="G108" s="302">
        <v>0</v>
      </c>
      <c r="H108" s="303">
        <v>0</v>
      </c>
      <c r="I108" s="302">
        <f t="shared" si="71"/>
        <v>0</v>
      </c>
      <c r="J108" s="302">
        <v>0</v>
      </c>
      <c r="K108" s="302">
        <v>0</v>
      </c>
      <c r="L108" s="302">
        <v>0</v>
      </c>
      <c r="M108" s="302">
        <v>0</v>
      </c>
    </row>
    <row r="109" spans="1:13" x14ac:dyDescent="0.2">
      <c r="A109" s="828"/>
      <c r="B109" s="809" t="s">
        <v>353</v>
      </c>
      <c r="C109" s="810"/>
      <c r="D109" s="302">
        <f t="shared" si="70"/>
        <v>0</v>
      </c>
      <c r="E109" s="302">
        <v>0</v>
      </c>
      <c r="F109" s="302">
        <v>0</v>
      </c>
      <c r="G109" s="302">
        <v>0</v>
      </c>
      <c r="H109" s="303">
        <v>0</v>
      </c>
      <c r="I109" s="302">
        <f t="shared" si="71"/>
        <v>0</v>
      </c>
      <c r="J109" s="302">
        <v>0</v>
      </c>
      <c r="K109" s="302">
        <v>0</v>
      </c>
      <c r="L109" s="302">
        <v>0</v>
      </c>
      <c r="M109" s="302">
        <v>0</v>
      </c>
    </row>
    <row r="110" spans="1:13" x14ac:dyDescent="0.2">
      <c r="A110" s="828"/>
      <c r="B110" s="809" t="s">
        <v>354</v>
      </c>
      <c r="C110" s="810"/>
      <c r="D110" s="302">
        <f t="shared" si="70"/>
        <v>0</v>
      </c>
      <c r="E110" s="302">
        <v>0</v>
      </c>
      <c r="F110" s="302">
        <v>0</v>
      </c>
      <c r="G110" s="302">
        <v>0</v>
      </c>
      <c r="H110" s="303">
        <v>0</v>
      </c>
      <c r="I110" s="302">
        <f t="shared" si="71"/>
        <v>0</v>
      </c>
      <c r="J110" s="302">
        <v>0</v>
      </c>
      <c r="K110" s="302">
        <v>0</v>
      </c>
      <c r="L110" s="302">
        <v>0</v>
      </c>
      <c r="M110" s="302">
        <v>0</v>
      </c>
    </row>
    <row r="111" spans="1:13" x14ac:dyDescent="0.2">
      <c r="A111" s="828"/>
      <c r="B111" s="809" t="s">
        <v>171</v>
      </c>
      <c r="C111" s="810"/>
      <c r="D111" s="302">
        <f t="shared" si="70"/>
        <v>0</v>
      </c>
      <c r="E111" s="302">
        <v>0</v>
      </c>
      <c r="F111" s="302">
        <v>0</v>
      </c>
      <c r="G111" s="302">
        <v>0</v>
      </c>
      <c r="H111" s="303">
        <v>0</v>
      </c>
      <c r="I111" s="302">
        <f t="shared" si="71"/>
        <v>0</v>
      </c>
      <c r="J111" s="302">
        <v>0</v>
      </c>
      <c r="K111" s="302">
        <v>0</v>
      </c>
      <c r="L111" s="302">
        <v>0</v>
      </c>
      <c r="M111" s="302">
        <v>0</v>
      </c>
    </row>
    <row r="112" spans="1:13" x14ac:dyDescent="0.2">
      <c r="A112" s="828"/>
      <c r="B112" s="809" t="s">
        <v>355</v>
      </c>
      <c r="C112" s="810"/>
      <c r="D112" s="302">
        <f t="shared" si="70"/>
        <v>0</v>
      </c>
      <c r="E112" s="302">
        <v>0</v>
      </c>
      <c r="F112" s="302">
        <v>0</v>
      </c>
      <c r="G112" s="302">
        <v>0</v>
      </c>
      <c r="H112" s="303">
        <v>0</v>
      </c>
      <c r="I112" s="302">
        <f t="shared" si="71"/>
        <v>0</v>
      </c>
      <c r="J112" s="302">
        <v>0</v>
      </c>
      <c r="K112" s="302">
        <v>0</v>
      </c>
      <c r="L112" s="302">
        <v>0</v>
      </c>
      <c r="M112" s="302">
        <v>0</v>
      </c>
    </row>
    <row r="113" spans="1:14" x14ac:dyDescent="0.2">
      <c r="A113" s="828"/>
      <c r="B113" s="809" t="s">
        <v>356</v>
      </c>
      <c r="C113" s="810"/>
      <c r="D113" s="302">
        <f t="shared" si="70"/>
        <v>0</v>
      </c>
      <c r="E113" s="302">
        <v>0</v>
      </c>
      <c r="F113" s="302">
        <v>0</v>
      </c>
      <c r="G113" s="302">
        <v>0</v>
      </c>
      <c r="H113" s="303">
        <v>0</v>
      </c>
      <c r="I113" s="302">
        <f t="shared" si="71"/>
        <v>0</v>
      </c>
      <c r="J113" s="302">
        <v>0</v>
      </c>
      <c r="K113" s="302">
        <v>0</v>
      </c>
      <c r="L113" s="302">
        <v>0</v>
      </c>
      <c r="M113" s="302">
        <v>0</v>
      </c>
    </row>
    <row r="114" spans="1:14" x14ac:dyDescent="0.2">
      <c r="A114" s="828"/>
      <c r="B114" s="809" t="s">
        <v>357</v>
      </c>
      <c r="C114" s="810"/>
      <c r="D114" s="302">
        <f t="shared" si="70"/>
        <v>0</v>
      </c>
      <c r="E114" s="302">
        <v>0</v>
      </c>
      <c r="F114" s="302">
        <v>0</v>
      </c>
      <c r="G114" s="302">
        <v>0</v>
      </c>
      <c r="H114" s="303">
        <v>0</v>
      </c>
      <c r="I114" s="302">
        <f t="shared" si="71"/>
        <v>0</v>
      </c>
      <c r="J114" s="302">
        <v>0</v>
      </c>
      <c r="K114" s="302">
        <v>0</v>
      </c>
      <c r="L114" s="302">
        <v>0</v>
      </c>
      <c r="M114" s="302">
        <v>0</v>
      </c>
    </row>
    <row r="115" spans="1:14" x14ac:dyDescent="0.2">
      <c r="A115" s="828"/>
      <c r="B115" s="809" t="s">
        <v>358</v>
      </c>
      <c r="C115" s="810"/>
      <c r="D115" s="302">
        <f t="shared" si="70"/>
        <v>0</v>
      </c>
      <c r="E115" s="302">
        <v>0</v>
      </c>
      <c r="F115" s="302">
        <v>0</v>
      </c>
      <c r="G115" s="302">
        <v>0</v>
      </c>
      <c r="H115" s="303">
        <v>0</v>
      </c>
      <c r="I115" s="302">
        <f t="shared" si="71"/>
        <v>0</v>
      </c>
      <c r="J115" s="302">
        <v>0</v>
      </c>
      <c r="K115" s="302">
        <v>0</v>
      </c>
      <c r="L115" s="302">
        <v>0</v>
      </c>
      <c r="M115" s="302">
        <v>0</v>
      </c>
    </row>
    <row r="116" spans="1:14" x14ac:dyDescent="0.2">
      <c r="A116" s="828"/>
      <c r="B116" s="808" t="s">
        <v>647</v>
      </c>
      <c r="C116" s="810"/>
      <c r="D116" s="306">
        <f t="shared" si="70"/>
        <v>0</v>
      </c>
      <c r="E116" s="306">
        <f>SUM(E106:E115)</f>
        <v>0</v>
      </c>
      <c r="F116" s="306">
        <f t="shared" ref="F116" si="72">SUM(F106:F115)</f>
        <v>0</v>
      </c>
      <c r="G116" s="306">
        <f t="shared" ref="G116" si="73">SUM(G106:G115)</f>
        <v>0</v>
      </c>
      <c r="H116" s="307">
        <f t="shared" ref="H116" si="74">SUM(H106:H115)</f>
        <v>0</v>
      </c>
      <c r="I116" s="306">
        <f t="shared" si="71"/>
        <v>0</v>
      </c>
      <c r="J116" s="306">
        <f>SUM(J106:J115)</f>
        <v>0</v>
      </c>
      <c r="K116" s="306">
        <f>SUM(K106:K115)</f>
        <v>0</v>
      </c>
      <c r="L116" s="306">
        <f>SUM(L106:L115)</f>
        <v>0</v>
      </c>
      <c r="M116" s="306">
        <f>SUM(M106:M115)</f>
        <v>0</v>
      </c>
    </row>
    <row r="117" spans="1:14" x14ac:dyDescent="0.2">
      <c r="A117" s="828"/>
      <c r="B117" s="808" t="s">
        <v>648</v>
      </c>
      <c r="C117" s="810"/>
      <c r="D117" s="306">
        <f t="shared" si="70"/>
        <v>0</v>
      </c>
      <c r="E117" s="306">
        <f>E116+E103+E95</f>
        <v>0</v>
      </c>
      <c r="F117" s="306">
        <f t="shared" ref="F117" si="75">F116+F103+F95</f>
        <v>0</v>
      </c>
      <c r="G117" s="306">
        <f t="shared" ref="G117" si="76">G116+G103+G95</f>
        <v>0</v>
      </c>
      <c r="H117" s="307">
        <f t="shared" ref="H117" si="77">H116+H103+H95</f>
        <v>0</v>
      </c>
      <c r="I117" s="306">
        <f t="shared" si="71"/>
        <v>0</v>
      </c>
      <c r="J117" s="306">
        <f>J116+J103+J95</f>
        <v>0</v>
      </c>
      <c r="K117" s="306">
        <f t="shared" ref="K117" si="78">K116+K103+K95</f>
        <v>0</v>
      </c>
      <c r="L117" s="306">
        <f t="shared" ref="L117" si="79">L116+L103+L95</f>
        <v>0</v>
      </c>
      <c r="M117" s="306">
        <f t="shared" ref="M117" si="80">M116+M103+M95</f>
        <v>0</v>
      </c>
    </row>
    <row r="118" spans="1:14" x14ac:dyDescent="0.2">
      <c r="A118" s="828"/>
      <c r="B118" s="833"/>
      <c r="C118" s="833"/>
      <c r="D118" s="833"/>
      <c r="E118" s="833"/>
      <c r="F118" s="833"/>
      <c r="G118" s="833"/>
      <c r="H118" s="833"/>
      <c r="I118" s="833"/>
      <c r="J118" s="833"/>
      <c r="K118" s="833"/>
      <c r="L118" s="833"/>
      <c r="M118" s="833"/>
      <c r="N118" s="298"/>
    </row>
    <row r="119" spans="1:14" x14ac:dyDescent="0.2">
      <c r="A119" s="828"/>
      <c r="B119" s="833"/>
      <c r="C119" s="833"/>
      <c r="D119" s="833"/>
      <c r="E119" s="833"/>
      <c r="F119" s="833"/>
      <c r="G119" s="833"/>
      <c r="H119" s="833"/>
      <c r="I119" s="833"/>
      <c r="J119" s="833"/>
      <c r="K119" s="833"/>
      <c r="L119" s="833"/>
      <c r="M119" s="833"/>
      <c r="N119" s="298"/>
    </row>
    <row r="120" spans="1:14" x14ac:dyDescent="0.2">
      <c r="A120" s="813"/>
      <c r="B120" s="813"/>
      <c r="C120" s="813"/>
      <c r="D120" s="813"/>
      <c r="E120" s="813"/>
      <c r="F120" s="813"/>
      <c r="G120" s="813"/>
      <c r="H120" s="813"/>
      <c r="I120" s="813"/>
      <c r="J120" s="813"/>
      <c r="K120" s="813"/>
      <c r="L120" s="813"/>
      <c r="M120" s="813"/>
      <c r="N120" s="813"/>
    </row>
  </sheetData>
  <mergeCells count="107">
    <mergeCell ref="B101:C101"/>
    <mergeCell ref="B94:C94"/>
    <mergeCell ref="B2:H2"/>
    <mergeCell ref="A120:N120"/>
    <mergeCell ref="B113:C113"/>
    <mergeCell ref="B114:C114"/>
    <mergeCell ref="B115:C115"/>
    <mergeCell ref="B116:C116"/>
    <mergeCell ref="B117:C117"/>
    <mergeCell ref="B118:M118"/>
    <mergeCell ref="B107:C107"/>
    <mergeCell ref="B108:C108"/>
    <mergeCell ref="B109:C109"/>
    <mergeCell ref="B110:C110"/>
    <mergeCell ref="B111:C111"/>
    <mergeCell ref="B112:C112"/>
    <mergeCell ref="B80:M80"/>
    <mergeCell ref="A81:N81"/>
    <mergeCell ref="A82:A119"/>
    <mergeCell ref="B82:C84"/>
    <mergeCell ref="D82:H82"/>
    <mergeCell ref="I82:M82"/>
    <mergeCell ref="B85:M85"/>
    <mergeCell ref="B87:C87"/>
    <mergeCell ref="B88:C88"/>
    <mergeCell ref="B119:M119"/>
    <mergeCell ref="B75:C75"/>
    <mergeCell ref="B76:C76"/>
    <mergeCell ref="B77:C77"/>
    <mergeCell ref="B78:C78"/>
    <mergeCell ref="B79:M79"/>
    <mergeCell ref="B68:C68"/>
    <mergeCell ref="B69:C69"/>
    <mergeCell ref="B70:C70"/>
    <mergeCell ref="B71:C71"/>
    <mergeCell ref="B72:C72"/>
    <mergeCell ref="B73:C73"/>
    <mergeCell ref="B102:C102"/>
    <mergeCell ref="B103:C103"/>
    <mergeCell ref="B106:C106"/>
    <mergeCell ref="B95:C95"/>
    <mergeCell ref="B98:C98"/>
    <mergeCell ref="B99:C99"/>
    <mergeCell ref="B100:C100"/>
    <mergeCell ref="B89:C89"/>
    <mergeCell ref="B90:C90"/>
    <mergeCell ref="B91:C91"/>
    <mergeCell ref="B92:C92"/>
    <mergeCell ref="B93:C93"/>
    <mergeCell ref="B41:M41"/>
    <mergeCell ref="A42:N42"/>
    <mergeCell ref="A43:A80"/>
    <mergeCell ref="B43:C45"/>
    <mergeCell ref="D43:H43"/>
    <mergeCell ref="I43:M43"/>
    <mergeCell ref="B46:M46"/>
    <mergeCell ref="B48:C48"/>
    <mergeCell ref="B49:C49"/>
    <mergeCell ref="B62:C62"/>
    <mergeCell ref="B63:C63"/>
    <mergeCell ref="B64:C64"/>
    <mergeCell ref="B67:C67"/>
    <mergeCell ref="B56:C56"/>
    <mergeCell ref="B59:C59"/>
    <mergeCell ref="B60:C60"/>
    <mergeCell ref="B61:C61"/>
    <mergeCell ref="B50:C50"/>
    <mergeCell ref="B51:C51"/>
    <mergeCell ref="B52:C52"/>
    <mergeCell ref="B53:C53"/>
    <mergeCell ref="B54:C54"/>
    <mergeCell ref="B55:C55"/>
    <mergeCell ref="B74:C74"/>
    <mergeCell ref="B37:C37"/>
    <mergeCell ref="B38:C38"/>
    <mergeCell ref="B39:C39"/>
    <mergeCell ref="B40:M40"/>
    <mergeCell ref="B29:C29"/>
    <mergeCell ref="B30:C30"/>
    <mergeCell ref="B31:C31"/>
    <mergeCell ref="B32:C32"/>
    <mergeCell ref="B33:C33"/>
    <mergeCell ref="B34:C34"/>
    <mergeCell ref="B3:C3"/>
    <mergeCell ref="A4:A41"/>
    <mergeCell ref="B4:C6"/>
    <mergeCell ref="D4:H4"/>
    <mergeCell ref="I4:M4"/>
    <mergeCell ref="B7:M7"/>
    <mergeCell ref="B9:C9"/>
    <mergeCell ref="B10:C10"/>
    <mergeCell ref="B23:C23"/>
    <mergeCell ref="B24:C24"/>
    <mergeCell ref="B25:C25"/>
    <mergeCell ref="B28:C28"/>
    <mergeCell ref="B17:C17"/>
    <mergeCell ref="B20:C20"/>
    <mergeCell ref="B21:C21"/>
    <mergeCell ref="B22:C22"/>
    <mergeCell ref="B11:C11"/>
    <mergeCell ref="B12:C12"/>
    <mergeCell ref="B13:C13"/>
    <mergeCell ref="B14:C14"/>
    <mergeCell ref="B15:C15"/>
    <mergeCell ref="B16:C16"/>
    <mergeCell ref="B35:C35"/>
    <mergeCell ref="B36:C36"/>
  </mergeCells>
  <printOptions horizontalCentered="1"/>
  <pageMargins left="0.23622047244094491" right="0.23622047244094491" top="0.74803149606299213" bottom="0.74803149606299213" header="0.31496062992125984" footer="0.31496062992125984"/>
  <pageSetup paperSize="9" scale="89" fitToHeight="0" orientation="landscape" r:id="rId1"/>
  <headerFooter alignWithMargins="0"/>
  <rowBreaks count="2" manualBreakCount="2">
    <brk id="42" max="16383" man="1"/>
    <brk id="81" max="16383" man="1"/>
  </rowBreaks>
  <ignoredErrors>
    <ignoredError sqref="A5:N31 A41:N42 A38 N38 A39:A40 N39:N40 A33:N37 A32 C32:N32 A4 C4:N4" formulaRange="1"/>
    <ignoredError sqref="J38:M38 B38:H38 B39:M40 A44:N80 A43 C43:N43 D87:D88 D90:D93 D98:D102" formula="1" formulaRange="1"/>
    <ignoredError sqref="I38 A81:N81 A83:N86 A82 C82:N82 A89:N89 A87:C87 E87:N87 A88:C88 E88:N88 A94:N97 A90:C93 E90:N93 A103:N119 A98:C102 E98:N10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B489-79A8-49D9-833B-58C69294B938}">
  <dimension ref="A2:K25"/>
  <sheetViews>
    <sheetView showGridLines="0" view="pageBreakPreview" zoomScale="110" zoomScaleNormal="100" zoomScaleSheetLayoutView="110" workbookViewId="0">
      <selection activeCell="B7" sqref="B7:J7"/>
    </sheetView>
  </sheetViews>
  <sheetFormatPr defaultRowHeight="12.75" x14ac:dyDescent="0.2"/>
  <cols>
    <col min="1" max="1" width="3.85546875" customWidth="1"/>
    <col min="2" max="2" width="3.140625" customWidth="1"/>
    <col min="3" max="3" width="17.140625" customWidth="1"/>
    <col min="4" max="10" width="12.140625" customWidth="1"/>
    <col min="13" max="13" width="1.28515625" customWidth="1"/>
  </cols>
  <sheetData>
    <row r="2" spans="1:11" x14ac:dyDescent="0.2">
      <c r="A2" s="347" t="s">
        <v>649</v>
      </c>
      <c r="B2" s="546" t="s">
        <v>650</v>
      </c>
    </row>
    <row r="3" spans="1:11" ht="14.25" x14ac:dyDescent="0.2">
      <c r="B3" s="14"/>
    </row>
    <row r="4" spans="1:11" ht="12.75" customHeight="1" x14ac:dyDescent="0.2">
      <c r="B4" s="14"/>
    </row>
    <row r="5" spans="1:11" ht="27" customHeight="1" x14ac:dyDescent="0.2">
      <c r="B5" s="819" t="s">
        <v>802</v>
      </c>
      <c r="C5" s="819"/>
      <c r="D5" s="819"/>
      <c r="E5" s="819"/>
      <c r="F5" s="819"/>
      <c r="G5" s="819"/>
      <c r="H5" s="819"/>
      <c r="I5" s="819"/>
      <c r="J5" s="819"/>
      <c r="K5" s="320"/>
    </row>
    <row r="7" spans="1:11" ht="45" customHeight="1" x14ac:dyDescent="0.2">
      <c r="B7" s="835" t="s">
        <v>803</v>
      </c>
      <c r="C7" s="835"/>
      <c r="D7" s="835"/>
      <c r="E7" s="835"/>
      <c r="F7" s="835"/>
      <c r="G7" s="835"/>
      <c r="H7" s="835"/>
      <c r="I7" s="835"/>
      <c r="J7" s="835"/>
    </row>
    <row r="8" spans="1:11" x14ac:dyDescent="0.2">
      <c r="B8" s="836"/>
      <c r="C8" s="836"/>
      <c r="D8" s="836"/>
      <c r="E8" s="836"/>
      <c r="F8" s="836"/>
      <c r="G8" s="836"/>
      <c r="H8" s="836"/>
      <c r="I8" s="836"/>
      <c r="J8" s="836"/>
    </row>
    <row r="25" spans="2:4" x14ac:dyDescent="0.2">
      <c r="B25" s="649"/>
      <c r="C25" s="837"/>
      <c r="D25" s="837"/>
    </row>
  </sheetData>
  <mergeCells count="4">
    <mergeCell ref="B5:J5"/>
    <mergeCell ref="B7:J7"/>
    <mergeCell ref="B8:J8"/>
    <mergeCell ref="C25:D25"/>
  </mergeCells>
  <pageMargins left="0.23622047244094491" right="0.23622047244094491" top="0.74803149606299213" bottom="0.74803149606299213" header="0.31496062992125984" footer="0.31496062992125984"/>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5A690-66A1-479C-8EF4-C068FF87B4A6}">
  <dimension ref="A1:Q329"/>
  <sheetViews>
    <sheetView showGridLines="0" view="pageBreakPreview" topLeftCell="A75" zoomScaleNormal="100" zoomScaleSheetLayoutView="100" workbookViewId="0">
      <selection activeCell="J107" sqref="J107"/>
    </sheetView>
  </sheetViews>
  <sheetFormatPr defaultColWidth="9.140625" defaultRowHeight="12.75" x14ac:dyDescent="0.2"/>
  <cols>
    <col min="1" max="1" width="5.7109375" style="469" customWidth="1"/>
    <col min="2" max="2" width="1.85546875" style="469" customWidth="1"/>
    <col min="3" max="3" width="1.140625" style="41" customWidth="1"/>
    <col min="4" max="4" width="34.7109375" style="469" customWidth="1"/>
    <col min="5" max="5" width="37.140625" style="469" customWidth="1"/>
    <col min="6" max="6" width="3.28515625" style="469" bestFit="1" customWidth="1"/>
    <col min="7" max="13" width="9.5703125" style="469" customWidth="1"/>
    <col min="14" max="14" width="6.28515625" style="469" customWidth="1"/>
    <col min="15" max="15" width="4.28515625" style="469" customWidth="1"/>
    <col min="16" max="16" width="9.140625" style="469"/>
    <col min="17" max="17" width="52" style="471" customWidth="1"/>
    <col min="18" max="16384" width="9.140625" style="469"/>
  </cols>
  <sheetData>
    <row r="1" spans="3:14" ht="16.5" x14ac:dyDescent="0.25">
      <c r="C1" s="83"/>
      <c r="D1" s="470"/>
    </row>
    <row r="2" spans="3:14" ht="16.5" x14ac:dyDescent="0.25">
      <c r="C2" s="83"/>
      <c r="D2" s="470"/>
    </row>
    <row r="3" spans="3:14" ht="15.75" x14ac:dyDescent="0.2">
      <c r="D3" s="673" t="s">
        <v>810</v>
      </c>
      <c r="E3" s="674"/>
      <c r="F3" s="471"/>
      <c r="G3" s="471"/>
      <c r="H3" s="471"/>
      <c r="I3" s="471"/>
      <c r="J3" s="471"/>
      <c r="K3" s="471"/>
      <c r="L3" s="471"/>
      <c r="M3" s="471"/>
      <c r="N3" s="471"/>
    </row>
    <row r="4" spans="3:14" x14ac:dyDescent="0.2">
      <c r="D4" s="472"/>
      <c r="E4" s="471"/>
      <c r="F4" s="471"/>
      <c r="G4" s="471"/>
      <c r="H4" s="471"/>
      <c r="I4" s="471"/>
      <c r="J4" s="471"/>
      <c r="K4" s="471"/>
      <c r="L4" s="471"/>
      <c r="M4" s="471"/>
      <c r="N4" s="471"/>
    </row>
    <row r="5" spans="3:14" ht="51.75" customHeight="1" x14ac:dyDescent="0.2">
      <c r="C5" s="42"/>
      <c r="D5" s="839" t="s">
        <v>834</v>
      </c>
      <c r="E5" s="839"/>
      <c r="F5" s="839"/>
      <c r="G5" s="839"/>
      <c r="H5" s="839"/>
      <c r="I5" s="839"/>
      <c r="J5" s="839"/>
      <c r="K5" s="839"/>
      <c r="L5" s="839"/>
      <c r="M5" s="839"/>
      <c r="N5" s="839"/>
    </row>
    <row r="6" spans="3:14" x14ac:dyDescent="0.2">
      <c r="C6" s="42"/>
      <c r="D6" s="472"/>
      <c r="E6" s="471"/>
      <c r="F6" s="471"/>
      <c r="G6" s="471"/>
      <c r="H6" s="471"/>
      <c r="I6" s="471"/>
      <c r="J6" s="471"/>
      <c r="K6" s="471"/>
      <c r="L6" s="471"/>
      <c r="M6" s="471"/>
      <c r="N6" s="471"/>
    </row>
    <row r="7" spans="3:14" ht="19.5" customHeight="1" x14ac:dyDescent="0.2">
      <c r="D7" s="842" t="s">
        <v>833</v>
      </c>
      <c r="E7" s="844" t="s">
        <v>653</v>
      </c>
      <c r="F7" s="846" t="s">
        <v>79</v>
      </c>
      <c r="G7" s="572" t="s">
        <v>80</v>
      </c>
      <c r="H7" s="572" t="s">
        <v>81</v>
      </c>
      <c r="I7" s="572" t="s">
        <v>654</v>
      </c>
      <c r="J7" s="844" t="s">
        <v>655</v>
      </c>
      <c r="K7" s="844"/>
      <c r="L7" s="844"/>
      <c r="M7" s="572" t="s">
        <v>84</v>
      </c>
    </row>
    <row r="8" spans="3:14" ht="13.5" thickBot="1" x14ac:dyDescent="0.25">
      <c r="C8" s="43"/>
      <c r="D8" s="843"/>
      <c r="E8" s="845"/>
      <c r="F8" s="847"/>
      <c r="G8" s="573" t="str">
        <f>Title!AB2</f>
        <v>2024/25</v>
      </c>
      <c r="H8" s="573" t="str">
        <f>Title!AC2</f>
        <v>2025/26</v>
      </c>
      <c r="I8" s="573" t="str">
        <f>Title!AD2</f>
        <v>2026/27</v>
      </c>
      <c r="J8" s="573" t="str">
        <f>Title!AE2</f>
        <v>2027/28</v>
      </c>
      <c r="K8" s="573" t="str">
        <f>Title!AF2</f>
        <v>2028/29</v>
      </c>
      <c r="L8" s="573" t="str">
        <f>Title!AG2</f>
        <v>2029/30</v>
      </c>
      <c r="M8" s="573" t="s">
        <v>85</v>
      </c>
    </row>
    <row r="9" spans="3:14" ht="18.75" customHeight="1" x14ac:dyDescent="0.2">
      <c r="C9" s="44"/>
      <c r="D9" s="675"/>
      <c r="E9" s="676"/>
      <c r="F9" s="677"/>
      <c r="G9" s="678"/>
      <c r="H9" s="678"/>
      <c r="I9" s="679"/>
      <c r="J9" s="678"/>
      <c r="K9" s="678"/>
      <c r="L9" s="678"/>
      <c r="M9" s="680"/>
    </row>
    <row r="10" spans="3:14" ht="13.5" thickBot="1" x14ac:dyDescent="0.25">
      <c r="C10" s="83"/>
      <c r="D10" s="681"/>
      <c r="E10" s="681"/>
      <c r="F10" s="682">
        <v>1</v>
      </c>
      <c r="G10" s="683">
        <v>0</v>
      </c>
      <c r="H10" s="683">
        <v>0</v>
      </c>
      <c r="I10" s="683">
        <v>0</v>
      </c>
      <c r="J10" s="683">
        <v>0</v>
      </c>
      <c r="K10" s="683">
        <v>0</v>
      </c>
      <c r="L10" s="683">
        <v>0</v>
      </c>
      <c r="M10" s="684" t="s">
        <v>657</v>
      </c>
    </row>
    <row r="11" spans="3:14" x14ac:dyDescent="0.2">
      <c r="C11" s="324"/>
      <c r="D11" s="675"/>
      <c r="E11" s="676"/>
      <c r="F11" s="677"/>
      <c r="G11" s="678"/>
      <c r="H11" s="678"/>
      <c r="I11" s="679"/>
      <c r="J11" s="678"/>
      <c r="K11" s="678"/>
      <c r="L11" s="678"/>
      <c r="M11" s="680"/>
    </row>
    <row r="12" spans="3:14" ht="13.5" thickBot="1" x14ac:dyDescent="0.25">
      <c r="C12" s="324"/>
      <c r="D12" s="681"/>
      <c r="E12" s="681"/>
      <c r="F12" s="682">
        <v>2</v>
      </c>
      <c r="G12" s="683" t="s">
        <v>87</v>
      </c>
      <c r="H12" s="683" t="s">
        <v>87</v>
      </c>
      <c r="I12" s="683" t="s">
        <v>87</v>
      </c>
      <c r="J12" s="683" t="s">
        <v>87</v>
      </c>
      <c r="K12" s="683" t="s">
        <v>87</v>
      </c>
      <c r="L12" s="683" t="s">
        <v>87</v>
      </c>
      <c r="M12" s="684" t="s">
        <v>659</v>
      </c>
    </row>
    <row r="13" spans="3:14" x14ac:dyDescent="0.2">
      <c r="C13" s="324"/>
      <c r="D13" s="675"/>
      <c r="E13" s="676"/>
      <c r="F13" s="677"/>
      <c r="G13" s="678"/>
      <c r="H13" s="678"/>
      <c r="I13" s="679"/>
      <c r="J13" s="678"/>
      <c r="K13" s="678"/>
      <c r="L13" s="678"/>
      <c r="M13" s="680"/>
    </row>
    <row r="14" spans="3:14" ht="13.5" thickBot="1" x14ac:dyDescent="0.25">
      <c r="C14" s="324"/>
      <c r="D14" s="681"/>
      <c r="E14" s="681"/>
      <c r="F14" s="682">
        <v>3</v>
      </c>
      <c r="G14" s="683">
        <v>0</v>
      </c>
      <c r="H14" s="683">
        <v>0</v>
      </c>
      <c r="I14" s="683">
        <v>0</v>
      </c>
      <c r="J14" s="683">
        <v>0</v>
      </c>
      <c r="K14" s="683">
        <v>0</v>
      </c>
      <c r="L14" s="683">
        <v>0</v>
      </c>
      <c r="M14" s="684" t="s">
        <v>657</v>
      </c>
    </row>
    <row r="15" spans="3:14" x14ac:dyDescent="0.2">
      <c r="C15" s="324"/>
      <c r="D15" s="675"/>
      <c r="E15" s="676"/>
      <c r="F15" s="677"/>
      <c r="G15" s="678"/>
      <c r="H15" s="678"/>
      <c r="I15" s="679"/>
      <c r="J15" s="678"/>
      <c r="K15" s="678"/>
      <c r="L15" s="678"/>
      <c r="M15" s="680"/>
    </row>
    <row r="16" spans="3:14" ht="13.5" thickBot="1" x14ac:dyDescent="0.25">
      <c r="C16" s="324"/>
      <c r="D16" s="681"/>
      <c r="E16" s="681"/>
      <c r="F16" s="682">
        <v>4</v>
      </c>
      <c r="G16" s="683" t="s">
        <v>87</v>
      </c>
      <c r="H16" s="683" t="s">
        <v>87</v>
      </c>
      <c r="I16" s="683" t="s">
        <v>87</v>
      </c>
      <c r="J16" s="683" t="s">
        <v>87</v>
      </c>
      <c r="K16" s="683" t="s">
        <v>87</v>
      </c>
      <c r="L16" s="683" t="s">
        <v>87</v>
      </c>
      <c r="M16" s="684" t="s">
        <v>657</v>
      </c>
    </row>
    <row r="17" spans="3:13" x14ac:dyDescent="0.2">
      <c r="C17" s="324"/>
      <c r="D17" s="675"/>
      <c r="E17" s="676"/>
      <c r="F17" s="677"/>
      <c r="G17" s="678"/>
      <c r="H17" s="678"/>
      <c r="I17" s="679"/>
      <c r="J17" s="678"/>
      <c r="K17" s="678"/>
      <c r="L17" s="678"/>
      <c r="M17" s="680"/>
    </row>
    <row r="18" spans="3:13" ht="13.5" thickBot="1" x14ac:dyDescent="0.25">
      <c r="C18" s="324"/>
      <c r="D18" s="681"/>
      <c r="E18" s="681"/>
      <c r="F18" s="682">
        <v>5</v>
      </c>
      <c r="G18" s="683">
        <v>0</v>
      </c>
      <c r="H18" s="683">
        <v>0</v>
      </c>
      <c r="I18" s="683">
        <v>0</v>
      </c>
      <c r="J18" s="683">
        <v>0</v>
      </c>
      <c r="K18" s="683">
        <v>0</v>
      </c>
      <c r="L18" s="683">
        <v>0</v>
      </c>
      <c r="M18" s="684" t="s">
        <v>657</v>
      </c>
    </row>
    <row r="19" spans="3:13" x14ac:dyDescent="0.2">
      <c r="C19" s="324"/>
      <c r="D19" s="675"/>
      <c r="E19" s="676"/>
      <c r="F19" s="677"/>
      <c r="G19" s="678"/>
      <c r="H19" s="678"/>
      <c r="I19" s="679"/>
      <c r="J19" s="678"/>
      <c r="K19" s="678"/>
      <c r="L19" s="678"/>
      <c r="M19" s="680"/>
    </row>
    <row r="20" spans="3:13" ht="13.5" thickBot="1" x14ac:dyDescent="0.25">
      <c r="C20" s="324"/>
      <c r="D20" s="681"/>
      <c r="E20" s="681"/>
      <c r="F20" s="682">
        <v>6</v>
      </c>
      <c r="G20" s="683" t="s">
        <v>87</v>
      </c>
      <c r="H20" s="683" t="s">
        <v>87</v>
      </c>
      <c r="I20" s="683" t="s">
        <v>87</v>
      </c>
      <c r="J20" s="683" t="s">
        <v>87</v>
      </c>
      <c r="K20" s="683" t="s">
        <v>87</v>
      </c>
      <c r="L20" s="683" t="s">
        <v>87</v>
      </c>
      <c r="M20" s="684" t="s">
        <v>659</v>
      </c>
    </row>
    <row r="21" spans="3:13" x14ac:dyDescent="0.2">
      <c r="C21" s="324"/>
      <c r="D21" s="675"/>
      <c r="E21" s="676"/>
      <c r="F21" s="677"/>
      <c r="G21" s="678"/>
      <c r="H21" s="678"/>
      <c r="I21" s="679"/>
      <c r="J21" s="678"/>
      <c r="K21" s="678"/>
      <c r="L21" s="678"/>
      <c r="M21" s="680"/>
    </row>
    <row r="22" spans="3:13" ht="13.5" thickBot="1" x14ac:dyDescent="0.25">
      <c r="C22" s="324"/>
      <c r="D22" s="681"/>
      <c r="E22" s="681"/>
      <c r="F22" s="682">
        <v>7</v>
      </c>
      <c r="G22" s="683">
        <v>0</v>
      </c>
      <c r="H22" s="683">
        <v>0</v>
      </c>
      <c r="I22" s="683">
        <v>0</v>
      </c>
      <c r="J22" s="683">
        <v>0</v>
      </c>
      <c r="K22" s="683">
        <v>0</v>
      </c>
      <c r="L22" s="683">
        <v>0</v>
      </c>
      <c r="M22" s="684" t="s">
        <v>657</v>
      </c>
    </row>
    <row r="23" spans="3:13" x14ac:dyDescent="0.2">
      <c r="C23" s="324"/>
      <c r="D23" s="675"/>
      <c r="E23" s="676"/>
      <c r="F23" s="677"/>
      <c r="G23" s="678"/>
      <c r="H23" s="678"/>
      <c r="I23" s="679"/>
      <c r="J23" s="678"/>
      <c r="K23" s="678"/>
      <c r="L23" s="678"/>
      <c r="M23" s="680"/>
    </row>
    <row r="24" spans="3:13" ht="13.5" thickBot="1" x14ac:dyDescent="0.25">
      <c r="C24" s="324"/>
      <c r="D24" s="681"/>
      <c r="E24" s="681"/>
      <c r="F24" s="682">
        <v>8</v>
      </c>
      <c r="G24" s="683" t="s">
        <v>87</v>
      </c>
      <c r="H24" s="683" t="s">
        <v>87</v>
      </c>
      <c r="I24" s="683" t="s">
        <v>87</v>
      </c>
      <c r="J24" s="683" t="s">
        <v>87</v>
      </c>
      <c r="K24" s="683" t="s">
        <v>87</v>
      </c>
      <c r="L24" s="683" t="s">
        <v>87</v>
      </c>
      <c r="M24" s="684" t="s">
        <v>293</v>
      </c>
    </row>
    <row r="25" spans="3:13" ht="45" x14ac:dyDescent="0.2">
      <c r="C25" s="324"/>
      <c r="D25" s="474" t="s">
        <v>835</v>
      </c>
      <c r="E25" s="474"/>
      <c r="F25" s="475"/>
      <c r="G25" s="478"/>
      <c r="H25" s="478"/>
      <c r="I25" s="574"/>
      <c r="J25" s="478"/>
      <c r="K25" s="478"/>
      <c r="L25" s="478"/>
      <c r="M25" s="479"/>
    </row>
    <row r="26" spans="3:13" x14ac:dyDescent="0.2">
      <c r="C26" s="324"/>
      <c r="D26" s="474"/>
      <c r="E26" s="474"/>
      <c r="F26" s="475"/>
      <c r="G26" s="478"/>
      <c r="H26" s="478"/>
      <c r="I26" s="574"/>
      <c r="J26" s="478"/>
      <c r="K26" s="478"/>
      <c r="L26" s="478"/>
      <c r="M26" s="479"/>
    </row>
    <row r="27" spans="3:13" ht="3.75" customHeight="1" x14ac:dyDescent="0.25">
      <c r="C27" s="83"/>
      <c r="D27" s="470"/>
    </row>
    <row r="28" spans="3:13" ht="3.75" customHeight="1" x14ac:dyDescent="0.25">
      <c r="C28" s="83"/>
      <c r="D28" s="470"/>
    </row>
    <row r="29" spans="3:13" ht="3.75" customHeight="1" x14ac:dyDescent="0.25">
      <c r="C29" s="83"/>
      <c r="D29" s="470"/>
    </row>
    <row r="30" spans="3:13" ht="3.75" customHeight="1" x14ac:dyDescent="0.25">
      <c r="C30" s="83"/>
      <c r="D30" s="470"/>
    </row>
    <row r="31" spans="3:13" ht="3.75" customHeight="1" x14ac:dyDescent="0.25">
      <c r="C31" s="83"/>
      <c r="D31" s="470"/>
    </row>
    <row r="32" spans="3:13" ht="3.75" customHeight="1" x14ac:dyDescent="0.25">
      <c r="C32" s="83"/>
      <c r="D32" s="470"/>
    </row>
    <row r="33" spans="1:17" ht="3.75" customHeight="1" x14ac:dyDescent="0.25">
      <c r="C33" s="83"/>
      <c r="D33" s="470"/>
    </row>
    <row r="34" spans="1:17" ht="3.75" customHeight="1" x14ac:dyDescent="0.25">
      <c r="C34" s="83"/>
      <c r="D34" s="470"/>
    </row>
    <row r="35" spans="1:17" ht="3.75" customHeight="1" x14ac:dyDescent="0.25">
      <c r="C35" s="83"/>
      <c r="D35" s="470"/>
    </row>
    <row r="36" spans="1:17" ht="3.75" customHeight="1" x14ac:dyDescent="0.25">
      <c r="C36" s="83"/>
      <c r="D36" s="470"/>
    </row>
    <row r="37" spans="1:17" ht="3.75" customHeight="1" x14ac:dyDescent="0.25">
      <c r="C37" s="83"/>
      <c r="D37" s="470"/>
    </row>
    <row r="38" spans="1:17" ht="3.75" customHeight="1" x14ac:dyDescent="0.25">
      <c r="C38" s="83"/>
      <c r="D38" s="470"/>
    </row>
    <row r="39" spans="1:17" ht="15.75" x14ac:dyDescent="0.2">
      <c r="A39" s="501" t="s">
        <v>651</v>
      </c>
      <c r="D39" s="673" t="s">
        <v>811</v>
      </c>
      <c r="E39" s="674"/>
      <c r="F39" s="471"/>
      <c r="G39" s="471"/>
      <c r="H39" s="471"/>
      <c r="I39" s="471"/>
      <c r="J39" s="471"/>
      <c r="K39" s="471"/>
      <c r="L39" s="471"/>
      <c r="M39" s="471"/>
      <c r="N39" s="471"/>
    </row>
    <row r="40" spans="1:17" ht="3.75" customHeight="1" x14ac:dyDescent="0.2">
      <c r="D40" s="472"/>
      <c r="E40" s="471"/>
      <c r="F40" s="471"/>
      <c r="G40" s="471"/>
      <c r="H40" s="471"/>
      <c r="I40" s="471"/>
      <c r="J40" s="471"/>
      <c r="K40" s="471"/>
      <c r="L40" s="471"/>
      <c r="M40" s="471"/>
      <c r="N40" s="471"/>
    </row>
    <row r="41" spans="1:17" ht="49.5" customHeight="1" x14ac:dyDescent="0.2">
      <c r="C41" s="42"/>
      <c r="D41" s="840" t="s">
        <v>857</v>
      </c>
      <c r="E41" s="840"/>
      <c r="F41" s="840"/>
      <c r="G41" s="840"/>
      <c r="H41" s="840"/>
      <c r="I41" s="840"/>
      <c r="J41" s="840"/>
      <c r="K41" s="840"/>
      <c r="L41" s="840"/>
      <c r="M41" s="840"/>
      <c r="N41" s="840"/>
    </row>
    <row r="42" spans="1:17" ht="15" customHeight="1" x14ac:dyDescent="0.2">
      <c r="C42" s="42"/>
      <c r="D42" s="841" t="s">
        <v>836</v>
      </c>
      <c r="E42" s="841"/>
      <c r="F42" s="841"/>
      <c r="G42" s="841"/>
      <c r="H42" s="841"/>
      <c r="I42" s="841"/>
      <c r="J42" s="841"/>
      <c r="K42" s="841"/>
      <c r="L42" s="841"/>
      <c r="M42" s="841"/>
      <c r="N42" s="471"/>
    </row>
    <row r="43" spans="1:17" ht="3" customHeight="1" x14ac:dyDescent="0.2">
      <c r="C43" s="42"/>
      <c r="D43" s="472"/>
      <c r="E43" s="471"/>
      <c r="F43" s="471"/>
      <c r="G43" s="471"/>
      <c r="H43" s="471"/>
      <c r="I43" s="471"/>
      <c r="J43" s="471"/>
      <c r="K43" s="471"/>
      <c r="L43" s="471"/>
      <c r="M43" s="471"/>
      <c r="N43" s="471"/>
    </row>
    <row r="44" spans="1:17" ht="16.5" customHeight="1" x14ac:dyDescent="0.2">
      <c r="D44" s="842" t="s">
        <v>833</v>
      </c>
      <c r="E44" s="844" t="s">
        <v>653</v>
      </c>
      <c r="F44" s="846" t="s">
        <v>79</v>
      </c>
      <c r="G44" s="572" t="s">
        <v>80</v>
      </c>
      <c r="H44" s="572" t="s">
        <v>81</v>
      </c>
      <c r="I44" s="572" t="s">
        <v>654</v>
      </c>
      <c r="J44" s="844" t="s">
        <v>655</v>
      </c>
      <c r="K44" s="844"/>
      <c r="L44" s="844"/>
      <c r="M44" s="572" t="s">
        <v>84</v>
      </c>
      <c r="P44" s="471"/>
      <c r="Q44" s="469"/>
    </row>
    <row r="45" spans="1:17" ht="18" customHeight="1" thickBot="1" x14ac:dyDescent="0.25">
      <c r="C45" s="43"/>
      <c r="D45" s="843"/>
      <c r="E45" s="845"/>
      <c r="F45" s="847"/>
      <c r="G45" s="573" t="str">
        <f>Title!AB2</f>
        <v>2024/25</v>
      </c>
      <c r="H45" s="573" t="str">
        <f>Title!AC2</f>
        <v>2025/26</v>
      </c>
      <c r="I45" s="573" t="str">
        <f>Title!AD2</f>
        <v>2026/27</v>
      </c>
      <c r="J45" s="573" t="str">
        <f>Title!AE2</f>
        <v>2027/28</v>
      </c>
      <c r="K45" s="573" t="str">
        <f>Title!AF2</f>
        <v>2028/29</v>
      </c>
      <c r="L45" s="573" t="str">
        <f>Title!AG2</f>
        <v>2029/30</v>
      </c>
      <c r="M45" s="573" t="s">
        <v>85</v>
      </c>
      <c r="P45" s="471"/>
      <c r="Q45" s="469"/>
    </row>
    <row r="46" spans="1:17" x14ac:dyDescent="0.2">
      <c r="C46" s="44"/>
      <c r="D46" s="675" t="s">
        <v>656</v>
      </c>
      <c r="E46" s="474"/>
      <c r="F46" s="475"/>
      <c r="G46" s="478"/>
      <c r="H46" s="478"/>
      <c r="I46" s="670"/>
      <c r="J46" s="478"/>
      <c r="K46" s="478"/>
      <c r="L46" s="478"/>
      <c r="M46" s="479"/>
      <c r="P46" s="471"/>
      <c r="Q46" s="469"/>
    </row>
    <row r="47" spans="1:17" ht="57.75" customHeight="1" thickBot="1" x14ac:dyDescent="0.25">
      <c r="C47" s="83"/>
      <c r="D47" s="681" t="s">
        <v>839</v>
      </c>
      <c r="E47" s="681" t="s">
        <v>925</v>
      </c>
      <c r="F47" s="682">
        <v>9</v>
      </c>
      <c r="G47" s="480">
        <v>0</v>
      </c>
      <c r="H47" s="480">
        <v>0</v>
      </c>
      <c r="I47" s="575">
        <v>0</v>
      </c>
      <c r="J47" s="480">
        <v>0</v>
      </c>
      <c r="K47" s="480">
        <v>0</v>
      </c>
      <c r="L47" s="480">
        <v>0</v>
      </c>
      <c r="M47" s="481" t="s">
        <v>657</v>
      </c>
      <c r="P47" s="471"/>
      <c r="Q47" s="469"/>
    </row>
    <row r="48" spans="1:17" x14ac:dyDescent="0.2">
      <c r="C48" s="324"/>
      <c r="D48" s="675" t="s">
        <v>820</v>
      </c>
      <c r="E48" s="474"/>
      <c r="F48" s="475"/>
      <c r="G48" s="478"/>
      <c r="H48" s="478"/>
      <c r="I48" s="670"/>
      <c r="J48" s="478"/>
      <c r="K48" s="478"/>
      <c r="L48" s="478"/>
      <c r="M48" s="479"/>
      <c r="P48" s="471"/>
      <c r="Q48" s="469"/>
    </row>
    <row r="49" spans="3:17" ht="54.75" customHeight="1" thickBot="1" x14ac:dyDescent="0.25">
      <c r="C49" s="324"/>
      <c r="D49" s="681" t="s">
        <v>926</v>
      </c>
      <c r="E49" s="669" t="s">
        <v>658</v>
      </c>
      <c r="F49" s="682">
        <v>10</v>
      </c>
      <c r="G49" s="480" t="s">
        <v>87</v>
      </c>
      <c r="H49" s="480" t="s">
        <v>87</v>
      </c>
      <c r="I49" s="575" t="s">
        <v>87</v>
      </c>
      <c r="J49" s="480" t="s">
        <v>87</v>
      </c>
      <c r="K49" s="480" t="s">
        <v>87</v>
      </c>
      <c r="L49" s="480" t="s">
        <v>87</v>
      </c>
      <c r="M49" s="481" t="s">
        <v>659</v>
      </c>
      <c r="P49" s="471"/>
      <c r="Q49" s="469"/>
    </row>
    <row r="50" spans="3:17" x14ac:dyDescent="0.2">
      <c r="C50" s="324"/>
      <c r="D50" s="675" t="s">
        <v>822</v>
      </c>
      <c r="E50" s="474"/>
      <c r="F50" s="475"/>
      <c r="G50" s="478"/>
      <c r="H50" s="478"/>
      <c r="I50" s="670"/>
      <c r="J50" s="478"/>
      <c r="K50" s="478"/>
      <c r="L50" s="478"/>
      <c r="M50" s="479"/>
      <c r="P50" s="471"/>
      <c r="Q50" s="469"/>
    </row>
    <row r="51" spans="3:17" ht="63" customHeight="1" thickBot="1" x14ac:dyDescent="0.25">
      <c r="C51" s="324"/>
      <c r="D51" s="681" t="s">
        <v>838</v>
      </c>
      <c r="E51" s="669" t="s">
        <v>660</v>
      </c>
      <c r="F51" s="682">
        <v>11</v>
      </c>
      <c r="G51" s="480" t="s">
        <v>87</v>
      </c>
      <c r="H51" s="480" t="s">
        <v>87</v>
      </c>
      <c r="I51" s="575" t="s">
        <v>87</v>
      </c>
      <c r="J51" s="480" t="s">
        <v>87</v>
      </c>
      <c r="K51" s="480" t="s">
        <v>87</v>
      </c>
      <c r="L51" s="480" t="s">
        <v>87</v>
      </c>
      <c r="M51" s="481" t="s">
        <v>657</v>
      </c>
      <c r="P51" s="471"/>
      <c r="Q51" s="469"/>
    </row>
    <row r="52" spans="3:17" x14ac:dyDescent="0.2">
      <c r="C52" s="324"/>
      <c r="D52" s="675" t="s">
        <v>820</v>
      </c>
      <c r="E52" s="474"/>
      <c r="F52" s="475"/>
      <c r="G52" s="478"/>
      <c r="H52" s="478"/>
      <c r="I52" s="670"/>
      <c r="J52" s="478"/>
      <c r="K52" s="478"/>
      <c r="L52" s="478"/>
      <c r="M52" s="479"/>
      <c r="P52" s="471"/>
      <c r="Q52" s="469"/>
    </row>
    <row r="53" spans="3:17" ht="62.25" customHeight="1" thickBot="1" x14ac:dyDescent="0.25">
      <c r="C53" s="324"/>
      <c r="D53" s="681" t="s">
        <v>927</v>
      </c>
      <c r="E53" s="681" t="s">
        <v>928</v>
      </c>
      <c r="F53" s="682">
        <v>12</v>
      </c>
      <c r="G53" s="480" t="s">
        <v>87</v>
      </c>
      <c r="H53" s="480" t="s">
        <v>87</v>
      </c>
      <c r="I53" s="575" t="s">
        <v>87</v>
      </c>
      <c r="J53" s="480" t="s">
        <v>87</v>
      </c>
      <c r="K53" s="480" t="s">
        <v>87</v>
      </c>
      <c r="L53" s="480" t="s">
        <v>87</v>
      </c>
      <c r="M53" s="481" t="s">
        <v>657</v>
      </c>
      <c r="P53" s="471"/>
      <c r="Q53" s="469"/>
    </row>
    <row r="54" spans="3:17" ht="47.45" customHeight="1" x14ac:dyDescent="0.2">
      <c r="C54" s="324"/>
      <c r="D54" s="474" t="s">
        <v>835</v>
      </c>
      <c r="E54" s="474"/>
      <c r="F54" s="475"/>
      <c r="G54" s="476"/>
      <c r="H54" s="476"/>
      <c r="I54" s="478"/>
      <c r="J54" s="478"/>
      <c r="K54" s="478"/>
      <c r="L54" s="478"/>
      <c r="M54" s="478"/>
      <c r="N54" s="479"/>
    </row>
    <row r="55" spans="3:17" ht="23.25" customHeight="1" x14ac:dyDescent="0.2">
      <c r="C55" s="42"/>
      <c r="D55" s="841" t="s">
        <v>840</v>
      </c>
      <c r="E55" s="841"/>
      <c r="F55" s="841"/>
      <c r="G55" s="841"/>
      <c r="H55" s="841"/>
      <c r="I55" s="841"/>
      <c r="J55" s="841"/>
      <c r="K55" s="841"/>
      <c r="L55" s="841"/>
      <c r="M55" s="841"/>
      <c r="N55" s="471"/>
    </row>
    <row r="56" spans="3:17" ht="3.75" hidden="1" customHeight="1" x14ac:dyDescent="0.2">
      <c r="C56" s="42"/>
      <c r="D56" s="472"/>
      <c r="E56" s="471"/>
      <c r="F56" s="471"/>
      <c r="G56" s="471"/>
      <c r="H56" s="471"/>
      <c r="I56" s="471"/>
      <c r="J56" s="471"/>
      <c r="K56" s="471"/>
      <c r="L56" s="471"/>
      <c r="M56" s="471"/>
      <c r="N56" s="471"/>
    </row>
    <row r="57" spans="3:17" ht="19.5" customHeight="1" x14ac:dyDescent="0.2">
      <c r="D57" s="842" t="s">
        <v>882</v>
      </c>
      <c r="E57" s="844" t="s">
        <v>653</v>
      </c>
      <c r="F57" s="846" t="s">
        <v>79</v>
      </c>
      <c r="G57" s="572" t="s">
        <v>80</v>
      </c>
      <c r="H57" s="572" t="s">
        <v>81</v>
      </c>
      <c r="I57" s="572" t="s">
        <v>654</v>
      </c>
      <c r="J57" s="844" t="s">
        <v>655</v>
      </c>
      <c r="K57" s="844"/>
      <c r="L57" s="844"/>
      <c r="M57" s="572" t="s">
        <v>84</v>
      </c>
      <c r="P57" s="471"/>
      <c r="Q57" s="469"/>
    </row>
    <row r="58" spans="3:17" ht="17.25" customHeight="1" thickBot="1" x14ac:dyDescent="0.25">
      <c r="C58" s="43"/>
      <c r="D58" s="843"/>
      <c r="E58" s="845"/>
      <c r="F58" s="847"/>
      <c r="G58" s="573" t="str">
        <f>Title!AB2</f>
        <v>2024/25</v>
      </c>
      <c r="H58" s="573" t="str">
        <f>Title!AC2</f>
        <v>2025/26</v>
      </c>
      <c r="I58" s="573" t="str">
        <f>Title!AD2</f>
        <v>2026/27</v>
      </c>
      <c r="J58" s="573" t="str">
        <f>Title!AE2</f>
        <v>2027/28</v>
      </c>
      <c r="K58" s="573" t="str">
        <f>Title!AF2</f>
        <v>2028/29</v>
      </c>
      <c r="L58" s="573" t="str">
        <f>Title!AG2</f>
        <v>2029/30</v>
      </c>
      <c r="M58" s="573" t="s">
        <v>85</v>
      </c>
      <c r="P58" s="471"/>
      <c r="Q58" s="469"/>
    </row>
    <row r="59" spans="3:17" x14ac:dyDescent="0.2">
      <c r="C59" s="44"/>
      <c r="D59" s="675" t="s">
        <v>841</v>
      </c>
      <c r="E59" s="474"/>
      <c r="F59" s="475"/>
      <c r="G59" s="478"/>
      <c r="H59" s="478"/>
      <c r="I59" s="670"/>
      <c r="J59" s="478"/>
      <c r="K59" s="478"/>
      <c r="L59" s="478"/>
      <c r="M59" s="479"/>
      <c r="P59" s="471"/>
      <c r="Q59" s="469"/>
    </row>
    <row r="60" spans="3:17" ht="35.25" customHeight="1" thickBot="1" x14ac:dyDescent="0.25">
      <c r="C60" s="83"/>
      <c r="D60" s="681" t="s">
        <v>852</v>
      </c>
      <c r="E60" s="669" t="s">
        <v>661</v>
      </c>
      <c r="F60" s="682">
        <v>13</v>
      </c>
      <c r="G60" s="480" t="s">
        <v>87</v>
      </c>
      <c r="H60" s="480" t="s">
        <v>87</v>
      </c>
      <c r="I60" s="575" t="s">
        <v>87</v>
      </c>
      <c r="J60" s="480" t="s">
        <v>87</v>
      </c>
      <c r="K60" s="480" t="s">
        <v>87</v>
      </c>
      <c r="L60" s="480" t="s">
        <v>87</v>
      </c>
      <c r="M60" s="481" t="s">
        <v>657</v>
      </c>
      <c r="P60" s="471"/>
      <c r="Q60" s="469"/>
    </row>
    <row r="61" spans="3:17" x14ac:dyDescent="0.2">
      <c r="C61" s="324"/>
      <c r="D61" s="675" t="s">
        <v>842</v>
      </c>
      <c r="E61" s="474"/>
      <c r="F61" s="475"/>
      <c r="G61" s="478"/>
      <c r="H61" s="478"/>
      <c r="I61" s="670"/>
      <c r="J61" s="478"/>
      <c r="K61" s="478"/>
      <c r="L61" s="478"/>
      <c r="M61" s="479"/>
      <c r="P61" s="471"/>
      <c r="Q61" s="469"/>
    </row>
    <row r="62" spans="3:17" ht="45.75" customHeight="1" thickBot="1" x14ac:dyDescent="0.25">
      <c r="C62" s="324"/>
      <c r="D62" s="681" t="s">
        <v>843</v>
      </c>
      <c r="E62" s="681" t="s">
        <v>929</v>
      </c>
      <c r="F62" s="682">
        <v>14</v>
      </c>
      <c r="G62" s="480" t="s">
        <v>87</v>
      </c>
      <c r="H62" s="480" t="s">
        <v>87</v>
      </c>
      <c r="I62" s="575" t="s">
        <v>87</v>
      </c>
      <c r="J62" s="480" t="s">
        <v>87</v>
      </c>
      <c r="K62" s="480" t="s">
        <v>87</v>
      </c>
      <c r="L62" s="480" t="s">
        <v>87</v>
      </c>
      <c r="M62" s="481" t="s">
        <v>659</v>
      </c>
      <c r="P62" s="471"/>
      <c r="Q62" s="469"/>
    </row>
    <row r="63" spans="3:17" x14ac:dyDescent="0.2">
      <c r="C63" s="324"/>
      <c r="D63" s="675" t="s">
        <v>841</v>
      </c>
      <c r="E63" s="474"/>
      <c r="F63" s="475"/>
      <c r="G63" s="478"/>
      <c r="H63" s="478"/>
      <c r="I63" s="670"/>
      <c r="J63" s="478"/>
      <c r="K63" s="478"/>
      <c r="L63" s="478"/>
      <c r="M63" s="479"/>
      <c r="P63" s="471"/>
      <c r="Q63" s="469"/>
    </row>
    <row r="64" spans="3:17" ht="38.25" customHeight="1" thickBot="1" x14ac:dyDescent="0.25">
      <c r="C64" s="324"/>
      <c r="D64" s="669" t="s">
        <v>662</v>
      </c>
      <c r="E64" s="669" t="s">
        <v>663</v>
      </c>
      <c r="F64" s="682">
        <v>15</v>
      </c>
      <c r="G64" s="480" t="s">
        <v>87</v>
      </c>
      <c r="H64" s="480" t="s">
        <v>87</v>
      </c>
      <c r="I64" s="575" t="s">
        <v>87</v>
      </c>
      <c r="J64" s="480" t="s">
        <v>87</v>
      </c>
      <c r="K64" s="480" t="s">
        <v>87</v>
      </c>
      <c r="L64" s="480" t="s">
        <v>87</v>
      </c>
      <c r="M64" s="481" t="s">
        <v>657</v>
      </c>
      <c r="P64" s="471"/>
      <c r="Q64" s="469"/>
    </row>
    <row r="65" spans="1:17" x14ac:dyDescent="0.2">
      <c r="C65" s="324"/>
      <c r="D65" s="675" t="s">
        <v>841</v>
      </c>
      <c r="E65" s="474"/>
      <c r="F65" s="475"/>
      <c r="G65" s="478"/>
      <c r="H65" s="478"/>
      <c r="I65" s="670"/>
      <c r="J65" s="478"/>
      <c r="K65" s="478"/>
      <c r="L65" s="478"/>
      <c r="M65" s="479"/>
      <c r="P65" s="471"/>
      <c r="Q65" s="469"/>
    </row>
    <row r="66" spans="1:17" ht="34.5" customHeight="1" thickBot="1" x14ac:dyDescent="0.25">
      <c r="C66" s="324"/>
      <c r="D66" s="681" t="s">
        <v>844</v>
      </c>
      <c r="E66" s="669" t="s">
        <v>664</v>
      </c>
      <c r="F66" s="682">
        <v>16</v>
      </c>
      <c r="G66" s="663">
        <v>0</v>
      </c>
      <c r="H66" s="663">
        <v>0</v>
      </c>
      <c r="I66" s="671">
        <v>0</v>
      </c>
      <c r="J66" s="663">
        <v>0</v>
      </c>
      <c r="K66" s="663">
        <v>0</v>
      </c>
      <c r="L66" s="663">
        <v>0</v>
      </c>
      <c r="M66" s="481" t="s">
        <v>657</v>
      </c>
      <c r="P66" s="471"/>
      <c r="Q66" s="469"/>
    </row>
    <row r="67" spans="1:17" ht="9" customHeight="1" x14ac:dyDescent="0.2">
      <c r="C67" s="324"/>
      <c r="D67" s="482"/>
      <c r="E67" s="471"/>
      <c r="F67" s="471"/>
      <c r="G67" s="471"/>
      <c r="H67" s="471"/>
      <c r="I67" s="471"/>
      <c r="J67" s="471"/>
      <c r="K67" s="471"/>
      <c r="L67" s="471"/>
      <c r="M67" s="471"/>
      <c r="N67" s="471"/>
    </row>
    <row r="68" spans="1:17" ht="15.75" x14ac:dyDescent="0.2">
      <c r="A68" s="501" t="s">
        <v>665</v>
      </c>
      <c r="C68" s="483"/>
      <c r="D68" s="504" t="s">
        <v>666</v>
      </c>
      <c r="E68" s="471"/>
      <c r="F68" s="471"/>
      <c r="G68" s="471"/>
      <c r="H68" s="471"/>
      <c r="I68" s="471"/>
      <c r="J68" s="471"/>
      <c r="K68" s="471"/>
      <c r="L68" s="471"/>
      <c r="M68" s="471"/>
      <c r="N68" s="471"/>
      <c r="O68" s="484"/>
    </row>
    <row r="69" spans="1:17" ht="2.4500000000000002" customHeight="1" x14ac:dyDescent="0.2">
      <c r="D69" s="472"/>
      <c r="E69" s="471"/>
      <c r="F69" s="471"/>
      <c r="G69" s="471"/>
      <c r="H69" s="471"/>
      <c r="I69" s="471"/>
      <c r="J69" s="471"/>
      <c r="K69" s="471"/>
      <c r="L69" s="471"/>
      <c r="M69" s="471"/>
      <c r="N69" s="471"/>
    </row>
    <row r="70" spans="1:17" ht="49.5" customHeight="1" x14ac:dyDescent="0.2">
      <c r="D70" s="839" t="s">
        <v>883</v>
      </c>
      <c r="E70" s="839"/>
      <c r="F70" s="839"/>
      <c r="G70" s="839"/>
      <c r="H70" s="839"/>
      <c r="I70" s="839"/>
      <c r="J70" s="839"/>
      <c r="K70" s="839"/>
      <c r="L70" s="839"/>
      <c r="M70" s="839"/>
      <c r="N70" s="839"/>
    </row>
    <row r="71" spans="1:17" ht="3.6" customHeight="1" x14ac:dyDescent="0.2">
      <c r="C71" s="42"/>
      <c r="D71" s="472"/>
      <c r="E71" s="471"/>
      <c r="F71" s="471"/>
      <c r="G71" s="471"/>
      <c r="H71" s="471"/>
      <c r="I71" s="471"/>
      <c r="J71" s="471"/>
      <c r="K71" s="471"/>
      <c r="L71" s="471"/>
      <c r="M71" s="471"/>
      <c r="N71" s="471"/>
    </row>
    <row r="72" spans="1:17" ht="9.75" customHeight="1" x14ac:dyDescent="0.2">
      <c r="C72" s="42"/>
      <c r="D72" s="842" t="s">
        <v>882</v>
      </c>
      <c r="E72" s="844" t="s">
        <v>653</v>
      </c>
      <c r="F72" s="846" t="s">
        <v>79</v>
      </c>
      <c r="G72" s="572" t="s">
        <v>80</v>
      </c>
      <c r="H72" s="572" t="s">
        <v>81</v>
      </c>
      <c r="I72" s="572" t="s">
        <v>82</v>
      </c>
      <c r="J72" s="844" t="s">
        <v>83</v>
      </c>
      <c r="K72" s="844"/>
      <c r="L72" s="844"/>
      <c r="M72" s="572" t="s">
        <v>84</v>
      </c>
      <c r="P72" s="471"/>
      <c r="Q72" s="469"/>
    </row>
    <row r="73" spans="1:17" ht="23.25" customHeight="1" thickBot="1" x14ac:dyDescent="0.25">
      <c r="D73" s="843"/>
      <c r="E73" s="845"/>
      <c r="F73" s="847"/>
      <c r="G73" s="573" t="str">
        <f>Title!AB2</f>
        <v>2024/25</v>
      </c>
      <c r="H73" s="573" t="str">
        <f>Title!AC2</f>
        <v>2025/26</v>
      </c>
      <c r="I73" s="573" t="str">
        <f>Title!AD2</f>
        <v>2026/27</v>
      </c>
      <c r="J73" s="573" t="str">
        <f>Title!AE2</f>
        <v>2027/28</v>
      </c>
      <c r="K73" s="573" t="str">
        <f>Title!AF2</f>
        <v>2028/29</v>
      </c>
      <c r="L73" s="573" t="str">
        <f>Title!AG2</f>
        <v>2029/30</v>
      </c>
      <c r="M73" s="573" t="s">
        <v>85</v>
      </c>
      <c r="P73" s="471"/>
      <c r="Q73" s="469"/>
    </row>
    <row r="74" spans="1:17" s="692" customFormat="1" x14ac:dyDescent="0.2">
      <c r="C74" s="324"/>
      <c r="D74" s="675" t="s">
        <v>842</v>
      </c>
      <c r="E74" s="474"/>
      <c r="F74" s="475"/>
      <c r="G74" s="478"/>
      <c r="H74" s="477"/>
      <c r="I74" s="574"/>
      <c r="J74" s="478"/>
      <c r="K74" s="478"/>
      <c r="L74" s="478"/>
      <c r="M74" s="479"/>
      <c r="P74" s="471"/>
    </row>
    <row r="75" spans="1:17" s="693" customFormat="1" ht="43.5" customHeight="1" x14ac:dyDescent="0.2">
      <c r="C75" s="324"/>
      <c r="D75" s="676" t="s">
        <v>669</v>
      </c>
      <c r="E75" s="474" t="s">
        <v>670</v>
      </c>
      <c r="F75" s="677">
        <v>17</v>
      </c>
      <c r="G75" s="478" t="s">
        <v>87</v>
      </c>
      <c r="H75" s="478" t="s">
        <v>87</v>
      </c>
      <c r="I75" s="574" t="s">
        <v>87</v>
      </c>
      <c r="J75" s="478" t="s">
        <v>87</v>
      </c>
      <c r="K75" s="478" t="s">
        <v>87</v>
      </c>
      <c r="L75" s="478" t="s">
        <v>87</v>
      </c>
      <c r="M75" s="479" t="s">
        <v>657</v>
      </c>
      <c r="P75" s="694"/>
    </row>
    <row r="76" spans="1:17" s="692" customFormat="1" ht="45" x14ac:dyDescent="0.2">
      <c r="C76" s="324"/>
      <c r="D76" s="474" t="s">
        <v>668</v>
      </c>
      <c r="E76" s="676" t="s">
        <v>845</v>
      </c>
      <c r="F76" s="677">
        <v>18</v>
      </c>
      <c r="G76" s="476" t="s">
        <v>87</v>
      </c>
      <c r="H76" s="478" t="s">
        <v>87</v>
      </c>
      <c r="I76" s="574" t="s">
        <v>87</v>
      </c>
      <c r="J76" s="478" t="s">
        <v>87</v>
      </c>
      <c r="K76" s="478" t="s">
        <v>87</v>
      </c>
      <c r="L76" s="478" t="s">
        <v>87</v>
      </c>
      <c r="M76" s="479" t="s">
        <v>657</v>
      </c>
      <c r="P76" s="471"/>
    </row>
    <row r="77" spans="1:17" s="692" customFormat="1" ht="45.75" customHeight="1" x14ac:dyDescent="0.2">
      <c r="C77" s="324"/>
      <c r="D77" s="474"/>
      <c r="E77" s="676" t="s">
        <v>846</v>
      </c>
      <c r="F77" s="677">
        <v>19</v>
      </c>
      <c r="G77" s="476" t="s">
        <v>87</v>
      </c>
      <c r="H77" s="478" t="s">
        <v>87</v>
      </c>
      <c r="I77" s="574" t="s">
        <v>87</v>
      </c>
      <c r="J77" s="478" t="s">
        <v>87</v>
      </c>
      <c r="K77" s="478" t="s">
        <v>87</v>
      </c>
      <c r="L77" s="478" t="s">
        <v>87</v>
      </c>
      <c r="M77" s="479" t="s">
        <v>657</v>
      </c>
      <c r="P77" s="471"/>
    </row>
    <row r="78" spans="1:17" s="692" customFormat="1" ht="37.5" customHeight="1" x14ac:dyDescent="0.2">
      <c r="C78" s="695"/>
      <c r="D78" s="474" t="s">
        <v>847</v>
      </c>
      <c r="E78" s="474" t="s">
        <v>848</v>
      </c>
      <c r="F78" s="677">
        <v>20</v>
      </c>
      <c r="G78" s="486">
        <v>0</v>
      </c>
      <c r="H78" s="486">
        <v>0</v>
      </c>
      <c r="I78" s="576">
        <v>0</v>
      </c>
      <c r="J78" s="486">
        <v>0</v>
      </c>
      <c r="K78" s="486">
        <v>0</v>
      </c>
      <c r="L78" s="486">
        <v>0</v>
      </c>
      <c r="M78" s="479" t="s">
        <v>659</v>
      </c>
      <c r="N78" s="484"/>
      <c r="P78" s="471"/>
    </row>
    <row r="79" spans="1:17" s="692" customFormat="1" ht="24.75" customHeight="1" x14ac:dyDescent="0.2">
      <c r="C79" s="695"/>
      <c r="D79" s="487"/>
      <c r="E79" s="474" t="s">
        <v>849</v>
      </c>
      <c r="F79" s="677">
        <v>21</v>
      </c>
      <c r="G79" s="486">
        <v>0</v>
      </c>
      <c r="H79" s="486">
        <v>0</v>
      </c>
      <c r="I79" s="576">
        <v>0</v>
      </c>
      <c r="J79" s="486">
        <v>0</v>
      </c>
      <c r="K79" s="486">
        <v>0</v>
      </c>
      <c r="L79" s="486">
        <v>0</v>
      </c>
      <c r="M79" s="479" t="s">
        <v>659</v>
      </c>
      <c r="N79" s="696"/>
      <c r="P79" s="471"/>
    </row>
    <row r="80" spans="1:17" s="692" customFormat="1" ht="45" x14ac:dyDescent="0.2">
      <c r="C80" s="695"/>
      <c r="D80" s="676" t="s">
        <v>930</v>
      </c>
      <c r="E80" s="474" t="s">
        <v>850</v>
      </c>
      <c r="F80" s="677">
        <v>22</v>
      </c>
      <c r="G80" s="486">
        <v>0</v>
      </c>
      <c r="H80" s="486">
        <v>0</v>
      </c>
      <c r="I80" s="576">
        <v>0</v>
      </c>
      <c r="J80" s="486">
        <v>0</v>
      </c>
      <c r="K80" s="486">
        <v>0</v>
      </c>
      <c r="L80" s="486">
        <v>0</v>
      </c>
      <c r="M80" s="479" t="s">
        <v>659</v>
      </c>
      <c r="N80" s="696"/>
      <c r="P80" s="471"/>
    </row>
    <row r="81" spans="1:17" s="692" customFormat="1" ht="28.5" customHeight="1" thickBot="1" x14ac:dyDescent="0.25">
      <c r="C81" s="695"/>
      <c r="D81" s="697"/>
      <c r="E81" s="669" t="s">
        <v>851</v>
      </c>
      <c r="F81" s="682">
        <v>23</v>
      </c>
      <c r="G81" s="663">
        <v>0</v>
      </c>
      <c r="H81" s="663">
        <v>0</v>
      </c>
      <c r="I81" s="671">
        <v>0</v>
      </c>
      <c r="J81" s="663">
        <v>0</v>
      </c>
      <c r="K81" s="663">
        <v>0</v>
      </c>
      <c r="L81" s="663">
        <v>0</v>
      </c>
      <c r="M81" s="481" t="s">
        <v>659</v>
      </c>
      <c r="N81" s="698"/>
      <c r="P81" s="471"/>
    </row>
    <row r="82" spans="1:17" s="692" customFormat="1" x14ac:dyDescent="0.2">
      <c r="C82" s="83"/>
      <c r="D82" s="675" t="s">
        <v>841</v>
      </c>
      <c r="E82" s="474"/>
      <c r="F82" s="677"/>
      <c r="G82" s="476"/>
      <c r="H82" s="477"/>
      <c r="I82" s="574"/>
      <c r="J82" s="478"/>
      <c r="K82" s="478"/>
      <c r="L82" s="478"/>
      <c r="M82" s="479"/>
      <c r="P82" s="471"/>
    </row>
    <row r="83" spans="1:17" s="692" customFormat="1" ht="39.75" customHeight="1" x14ac:dyDescent="0.2">
      <c r="C83" s="324"/>
      <c r="D83" s="474" t="s">
        <v>852</v>
      </c>
      <c r="E83" s="676" t="s">
        <v>853</v>
      </c>
      <c r="F83" s="677">
        <v>24</v>
      </c>
      <c r="G83" s="478" t="s">
        <v>87</v>
      </c>
      <c r="H83" s="478" t="s">
        <v>87</v>
      </c>
      <c r="I83" s="574" t="s">
        <v>87</v>
      </c>
      <c r="J83" s="478" t="s">
        <v>87</v>
      </c>
      <c r="K83" s="478" t="s">
        <v>87</v>
      </c>
      <c r="L83" s="478" t="s">
        <v>87</v>
      </c>
      <c r="M83" s="479" t="s">
        <v>659</v>
      </c>
      <c r="P83" s="471"/>
    </row>
    <row r="84" spans="1:17" s="692" customFormat="1" ht="40.5" customHeight="1" x14ac:dyDescent="0.2">
      <c r="C84" s="44"/>
      <c r="D84" s="474" t="s">
        <v>854</v>
      </c>
      <c r="E84" s="474" t="s">
        <v>667</v>
      </c>
      <c r="F84" s="677">
        <v>25</v>
      </c>
      <c r="G84" s="476" t="s">
        <v>87</v>
      </c>
      <c r="H84" s="478" t="s">
        <v>87</v>
      </c>
      <c r="I84" s="574" t="s">
        <v>87</v>
      </c>
      <c r="J84" s="478" t="s">
        <v>87</v>
      </c>
      <c r="K84" s="478" t="s">
        <v>87</v>
      </c>
      <c r="L84" s="478" t="s">
        <v>87</v>
      </c>
      <c r="M84" s="479" t="s">
        <v>657</v>
      </c>
      <c r="P84" s="471"/>
    </row>
    <row r="85" spans="1:17" s="692" customFormat="1" ht="34.5" customHeight="1" x14ac:dyDescent="0.2">
      <c r="C85" s="324"/>
      <c r="D85" s="474" t="s">
        <v>671</v>
      </c>
      <c r="E85" s="474" t="s">
        <v>931</v>
      </c>
      <c r="F85" s="677">
        <v>26</v>
      </c>
      <c r="G85" s="478" t="s">
        <v>87</v>
      </c>
      <c r="H85" s="478" t="s">
        <v>87</v>
      </c>
      <c r="I85" s="574" t="s">
        <v>87</v>
      </c>
      <c r="J85" s="478" t="s">
        <v>87</v>
      </c>
      <c r="K85" s="478" t="s">
        <v>87</v>
      </c>
      <c r="L85" s="478" t="s">
        <v>87</v>
      </c>
      <c r="M85" s="479" t="s">
        <v>659</v>
      </c>
      <c r="P85" s="471"/>
    </row>
    <row r="86" spans="1:17" s="692" customFormat="1" ht="37.5" customHeight="1" x14ac:dyDescent="0.2">
      <c r="C86" s="695"/>
      <c r="D86" s="676" t="s">
        <v>844</v>
      </c>
      <c r="E86" s="474" t="s">
        <v>672</v>
      </c>
      <c r="F86" s="677">
        <v>27</v>
      </c>
      <c r="G86" s="486">
        <v>0</v>
      </c>
      <c r="H86" s="486">
        <v>0</v>
      </c>
      <c r="I86" s="576">
        <v>0</v>
      </c>
      <c r="J86" s="486">
        <v>0</v>
      </c>
      <c r="K86" s="486">
        <v>0</v>
      </c>
      <c r="L86" s="486">
        <v>0</v>
      </c>
      <c r="M86" s="479" t="s">
        <v>657</v>
      </c>
      <c r="P86" s="471"/>
    </row>
    <row r="87" spans="1:17" s="692" customFormat="1" ht="37.5" customHeight="1" thickBot="1" x14ac:dyDescent="0.25">
      <c r="C87" s="695"/>
      <c r="D87" s="681" t="s">
        <v>932</v>
      </c>
      <c r="E87" s="681" t="s">
        <v>933</v>
      </c>
      <c r="F87" s="682">
        <v>28</v>
      </c>
      <c r="G87" s="683" t="s">
        <v>87</v>
      </c>
      <c r="H87" s="683" t="s">
        <v>87</v>
      </c>
      <c r="I87" s="683" t="s">
        <v>87</v>
      </c>
      <c r="J87" s="683" t="s">
        <v>87</v>
      </c>
      <c r="K87" s="683" t="s">
        <v>87</v>
      </c>
      <c r="L87" s="683" t="s">
        <v>87</v>
      </c>
      <c r="M87" s="684" t="s">
        <v>659</v>
      </c>
      <c r="P87" s="471"/>
    </row>
    <row r="88" spans="1:17" s="692" customFormat="1" ht="3.95" customHeight="1" x14ac:dyDescent="0.2">
      <c r="C88" s="695"/>
      <c r="D88" s="487"/>
      <c r="E88" s="487"/>
      <c r="F88" s="488"/>
      <c r="G88" s="489"/>
      <c r="H88" s="489"/>
      <c r="I88" s="489"/>
      <c r="J88" s="489"/>
      <c r="K88" s="489"/>
      <c r="L88" s="489"/>
      <c r="M88" s="490"/>
      <c r="P88" s="471"/>
    </row>
    <row r="89" spans="1:17" s="692" customFormat="1" x14ac:dyDescent="0.2">
      <c r="C89" s="695"/>
      <c r="D89" s="491" t="s">
        <v>673</v>
      </c>
      <c r="E89" s="492"/>
      <c r="F89" s="492"/>
      <c r="G89" s="492"/>
      <c r="H89" s="492"/>
      <c r="I89" s="492"/>
      <c r="J89" s="492"/>
      <c r="K89" s="492"/>
      <c r="L89" s="492"/>
      <c r="M89" s="492"/>
      <c r="N89" s="492"/>
      <c r="O89" s="699"/>
      <c r="Q89" s="471"/>
    </row>
    <row r="90" spans="1:17" s="692" customFormat="1" x14ac:dyDescent="0.2">
      <c r="C90" s="47"/>
      <c r="D90" s="848" t="s">
        <v>674</v>
      </c>
      <c r="E90" s="848"/>
      <c r="F90" s="848"/>
      <c r="G90" s="848"/>
      <c r="H90" s="848"/>
      <c r="I90" s="848"/>
      <c r="J90" s="848"/>
      <c r="K90" s="848"/>
      <c r="L90" s="848"/>
      <c r="M90" s="848"/>
      <c r="N90" s="848"/>
      <c r="O90" s="699"/>
      <c r="Q90" s="471"/>
    </row>
    <row r="91" spans="1:17" s="692" customFormat="1" x14ac:dyDescent="0.2">
      <c r="C91" s="47"/>
      <c r="D91" s="851" t="s">
        <v>675</v>
      </c>
      <c r="E91" s="851"/>
      <c r="F91" s="851"/>
      <c r="G91" s="851"/>
      <c r="H91" s="851"/>
      <c r="I91" s="851"/>
      <c r="J91" s="851"/>
      <c r="K91" s="851"/>
      <c r="L91" s="851"/>
      <c r="M91" s="851"/>
      <c r="N91" s="851"/>
      <c r="Q91" s="471"/>
    </row>
    <row r="92" spans="1:17" s="692" customFormat="1" x14ac:dyDescent="0.2">
      <c r="C92" s="47"/>
      <c r="D92" s="848" t="s">
        <v>676</v>
      </c>
      <c r="E92" s="848"/>
      <c r="F92" s="848"/>
      <c r="G92" s="848"/>
      <c r="H92" s="848"/>
      <c r="I92" s="848"/>
      <c r="J92" s="848"/>
      <c r="K92" s="848"/>
      <c r="L92" s="848"/>
      <c r="M92" s="848"/>
      <c r="N92" s="848"/>
      <c r="Q92" s="471"/>
    </row>
    <row r="93" spans="1:17" s="692" customFormat="1" x14ac:dyDescent="0.2">
      <c r="C93" s="47"/>
      <c r="D93" s="493"/>
      <c r="E93" s="493"/>
      <c r="F93" s="493"/>
      <c r="G93" s="493"/>
      <c r="H93" s="493"/>
      <c r="I93" s="493"/>
      <c r="J93" s="493"/>
      <c r="K93" s="493"/>
      <c r="L93" s="493"/>
      <c r="M93" s="493"/>
      <c r="N93" s="493"/>
      <c r="Q93" s="471"/>
    </row>
    <row r="94" spans="1:17" ht="3.95" customHeight="1" x14ac:dyDescent="0.2">
      <c r="C94" s="483"/>
      <c r="D94" s="487"/>
      <c r="E94" s="487"/>
      <c r="F94" s="488"/>
      <c r="G94" s="489"/>
      <c r="H94" s="489"/>
      <c r="I94" s="489"/>
      <c r="J94" s="489"/>
      <c r="K94" s="489"/>
      <c r="L94" s="489"/>
      <c r="M94" s="490"/>
      <c r="P94" s="471"/>
      <c r="Q94" s="469"/>
    </row>
    <row r="95" spans="1:17" x14ac:dyDescent="0.2">
      <c r="C95" s="47"/>
      <c r="D95" s="493"/>
      <c r="E95" s="493"/>
      <c r="F95" s="493"/>
      <c r="G95" s="493"/>
      <c r="H95" s="493"/>
      <c r="I95" s="493"/>
      <c r="J95" s="493"/>
      <c r="K95" s="493"/>
      <c r="L95" s="493"/>
      <c r="M95" s="493"/>
      <c r="N95" s="493"/>
    </row>
    <row r="96" spans="1:17" ht="15.75" x14ac:dyDescent="0.2">
      <c r="A96" s="501" t="s">
        <v>677</v>
      </c>
      <c r="C96" s="47"/>
      <c r="D96" s="510" t="s">
        <v>678</v>
      </c>
      <c r="E96" s="471"/>
      <c r="F96" s="471"/>
      <c r="G96" s="471"/>
      <c r="H96" s="471"/>
      <c r="I96" s="471"/>
      <c r="J96" s="471"/>
      <c r="K96" s="471"/>
      <c r="L96" s="471"/>
      <c r="M96" s="471"/>
      <c r="N96" s="471"/>
    </row>
    <row r="97" spans="3:14" x14ac:dyDescent="0.2">
      <c r="C97" s="47"/>
      <c r="D97" s="472"/>
      <c r="E97" s="471"/>
      <c r="F97" s="471"/>
      <c r="G97" s="471"/>
      <c r="H97" s="471"/>
      <c r="I97" s="471"/>
      <c r="J97" s="471"/>
      <c r="K97" s="471"/>
      <c r="L97" s="471"/>
      <c r="M97" s="471"/>
      <c r="N97" s="471"/>
    </row>
    <row r="98" spans="3:14" ht="36.75" customHeight="1" x14ac:dyDescent="0.2">
      <c r="C98" s="47"/>
      <c r="D98" s="840" t="s">
        <v>679</v>
      </c>
      <c r="E98" s="840"/>
      <c r="F98" s="840"/>
      <c r="G98" s="840"/>
      <c r="H98" s="840"/>
      <c r="I98" s="840"/>
      <c r="J98" s="840"/>
      <c r="K98" s="840"/>
      <c r="L98" s="840"/>
      <c r="M98" s="840"/>
      <c r="N98" s="840"/>
    </row>
    <row r="99" spans="3:14" ht="12.75" customHeight="1" x14ac:dyDescent="0.2">
      <c r="C99" s="47"/>
      <c r="D99" s="472"/>
      <c r="E99" s="471"/>
      <c r="F99" s="471"/>
      <c r="G99" s="471"/>
      <c r="H99" s="471"/>
      <c r="I99" s="471"/>
      <c r="J99" s="471"/>
      <c r="K99" s="471"/>
      <c r="L99" s="471"/>
      <c r="M99" s="471"/>
      <c r="N99" s="471"/>
    </row>
    <row r="100" spans="3:14" x14ac:dyDescent="0.2">
      <c r="C100" s="47"/>
      <c r="D100" s="842" t="s">
        <v>652</v>
      </c>
      <c r="E100" s="844" t="s">
        <v>653</v>
      </c>
      <c r="F100" s="846" t="s">
        <v>79</v>
      </c>
      <c r="G100" s="572" t="s">
        <v>80</v>
      </c>
      <c r="H100" s="572" t="s">
        <v>81</v>
      </c>
      <c r="I100" s="572" t="s">
        <v>82</v>
      </c>
      <c r="J100" s="844" t="s">
        <v>83</v>
      </c>
      <c r="K100" s="844"/>
      <c r="L100" s="844"/>
      <c r="M100" s="572" t="s">
        <v>84</v>
      </c>
    </row>
    <row r="101" spans="3:14" ht="15.75" customHeight="1" thickBot="1" x14ac:dyDescent="0.25">
      <c r="C101" s="47"/>
      <c r="D101" s="843"/>
      <c r="E101" s="845"/>
      <c r="F101" s="847"/>
      <c r="G101" s="573" t="str">
        <f>Title!AB2</f>
        <v>2024/25</v>
      </c>
      <c r="H101" s="573" t="str">
        <f>Title!AC2</f>
        <v>2025/26</v>
      </c>
      <c r="I101" s="573" t="str">
        <f>Title!AD2</f>
        <v>2026/27</v>
      </c>
      <c r="J101" s="573" t="str">
        <f>Title!AE2</f>
        <v>2027/28</v>
      </c>
      <c r="K101" s="573" t="str">
        <f>Title!AF2</f>
        <v>2028/29</v>
      </c>
      <c r="L101" s="573" t="str">
        <f>Title!AG2</f>
        <v>2029/30</v>
      </c>
      <c r="M101" s="573" t="s">
        <v>85</v>
      </c>
    </row>
    <row r="102" spans="3:14" x14ac:dyDescent="0.2">
      <c r="C102" s="47"/>
      <c r="D102" s="473" t="s">
        <v>680</v>
      </c>
      <c r="E102" s="474"/>
      <c r="F102" s="475"/>
      <c r="G102" s="478"/>
      <c r="H102" s="477"/>
      <c r="I102" s="478"/>
      <c r="J102" s="478"/>
      <c r="K102" s="478"/>
      <c r="L102" s="478"/>
      <c r="M102" s="479"/>
    </row>
    <row r="103" spans="3:14" x14ac:dyDescent="0.2">
      <c r="C103" s="47"/>
      <c r="D103" s="474" t="s">
        <v>681</v>
      </c>
      <c r="E103" s="474" t="s">
        <v>682</v>
      </c>
      <c r="F103" s="677">
        <v>29</v>
      </c>
      <c r="G103" s="478" t="s">
        <v>683</v>
      </c>
      <c r="H103" s="478" t="s">
        <v>683</v>
      </c>
      <c r="I103" s="478" t="s">
        <v>683</v>
      </c>
      <c r="J103" s="478" t="s">
        <v>683</v>
      </c>
      <c r="K103" s="478" t="s">
        <v>683</v>
      </c>
      <c r="L103" s="478" t="s">
        <v>683</v>
      </c>
      <c r="M103" s="479"/>
    </row>
    <row r="104" spans="3:14" ht="23.25" thickBot="1" x14ac:dyDescent="0.25">
      <c r="C104" s="47"/>
      <c r="D104" s="669" t="s">
        <v>684</v>
      </c>
      <c r="E104" s="669" t="s">
        <v>685</v>
      </c>
      <c r="F104" s="682">
        <v>30</v>
      </c>
      <c r="G104" s="480" t="s">
        <v>87</v>
      </c>
      <c r="H104" s="480" t="s">
        <v>87</v>
      </c>
      <c r="I104" s="480" t="s">
        <v>87</v>
      </c>
      <c r="J104" s="480" t="s">
        <v>87</v>
      </c>
      <c r="K104" s="480" t="s">
        <v>87</v>
      </c>
      <c r="L104" s="480" t="s">
        <v>87</v>
      </c>
      <c r="M104" s="481"/>
    </row>
    <row r="105" spans="3:14" x14ac:dyDescent="0.2">
      <c r="C105" s="47"/>
      <c r="D105" s="474"/>
      <c r="E105" s="474"/>
      <c r="F105" s="475"/>
      <c r="G105" s="476"/>
      <c r="H105" s="478"/>
      <c r="I105" s="574"/>
      <c r="J105" s="478"/>
      <c r="K105" s="478"/>
      <c r="L105" s="478"/>
      <c r="M105" s="479"/>
    </row>
    <row r="106" spans="3:14" x14ac:dyDescent="0.2">
      <c r="C106" s="47"/>
      <c r="D106" s="493"/>
      <c r="E106" s="493"/>
      <c r="F106" s="493"/>
      <c r="G106" s="493"/>
      <c r="H106" s="493"/>
      <c r="I106" s="493"/>
      <c r="J106" s="493"/>
      <c r="K106" s="493"/>
      <c r="L106" s="493"/>
      <c r="M106" s="493"/>
      <c r="N106" s="493"/>
    </row>
    <row r="107" spans="3:14" ht="15.75" customHeight="1" x14ac:dyDescent="0.2">
      <c r="C107" s="47"/>
      <c r="D107" s="494" t="s">
        <v>856</v>
      </c>
      <c r="E107" s="492"/>
      <c r="F107" s="492"/>
      <c r="G107" s="492"/>
      <c r="H107" s="492"/>
      <c r="I107" s="492"/>
      <c r="J107" s="492"/>
      <c r="K107" s="492"/>
      <c r="L107" s="492"/>
      <c r="M107" s="492"/>
      <c r="N107" s="492"/>
    </row>
    <row r="108" spans="3:14" x14ac:dyDescent="0.2">
      <c r="C108" s="81"/>
      <c r="D108" s="838">
        <v>5</v>
      </c>
      <c r="E108" s="838"/>
      <c r="F108" s="838"/>
      <c r="G108" s="838"/>
      <c r="H108" s="838"/>
      <c r="I108" s="838"/>
      <c r="J108" s="838"/>
      <c r="K108" s="838"/>
      <c r="L108" s="838"/>
      <c r="M108" s="838"/>
      <c r="N108" s="838"/>
    </row>
    <row r="109" spans="3:14" x14ac:dyDescent="0.2">
      <c r="C109" s="81"/>
      <c r="D109" s="849" t="s">
        <v>858</v>
      </c>
      <c r="E109" s="849"/>
      <c r="F109" s="849"/>
      <c r="G109" s="849"/>
      <c r="H109" s="849"/>
      <c r="I109" s="849"/>
      <c r="J109" s="849"/>
      <c r="K109" s="849"/>
      <c r="L109" s="849"/>
      <c r="M109" s="849"/>
      <c r="N109" s="849"/>
    </row>
    <row r="110" spans="3:14" x14ac:dyDescent="0.2">
      <c r="C110" s="81"/>
      <c r="D110" s="840" t="s">
        <v>110</v>
      </c>
      <c r="E110" s="840"/>
      <c r="F110" s="840"/>
      <c r="G110" s="840"/>
      <c r="H110" s="840"/>
      <c r="I110" s="840"/>
      <c r="J110" s="840"/>
      <c r="K110" s="840"/>
      <c r="L110" s="840"/>
      <c r="M110" s="840"/>
      <c r="N110" s="840"/>
    </row>
    <row r="111" spans="3:14" x14ac:dyDescent="0.2">
      <c r="C111" s="81"/>
      <c r="D111" s="849" t="s">
        <v>859</v>
      </c>
      <c r="E111" s="849"/>
      <c r="F111" s="849"/>
      <c r="G111" s="849"/>
      <c r="H111" s="849"/>
      <c r="I111" s="849"/>
      <c r="J111" s="849"/>
      <c r="K111" s="849"/>
      <c r="L111" s="849"/>
      <c r="M111" s="849"/>
      <c r="N111" s="849"/>
    </row>
    <row r="112" spans="3:14" x14ac:dyDescent="0.2">
      <c r="C112" s="81"/>
      <c r="D112" s="848" t="s">
        <v>110</v>
      </c>
      <c r="E112" s="848"/>
      <c r="F112" s="848"/>
      <c r="G112" s="848"/>
      <c r="H112" s="848"/>
      <c r="I112" s="848"/>
      <c r="J112" s="848"/>
      <c r="K112" s="848"/>
      <c r="L112" s="848"/>
      <c r="M112" s="848"/>
      <c r="N112" s="848"/>
    </row>
    <row r="113" spans="3:14" x14ac:dyDescent="0.2">
      <c r="C113" s="81"/>
      <c r="D113" s="849" t="s">
        <v>860</v>
      </c>
      <c r="E113" s="849"/>
      <c r="F113" s="849"/>
      <c r="G113" s="849"/>
      <c r="H113" s="849"/>
      <c r="I113" s="849"/>
      <c r="J113" s="849"/>
      <c r="K113" s="849"/>
      <c r="L113" s="849"/>
      <c r="M113" s="849"/>
      <c r="N113" s="849"/>
    </row>
    <row r="114" spans="3:14" x14ac:dyDescent="0.2">
      <c r="C114" s="81"/>
      <c r="D114" s="848" t="s">
        <v>110</v>
      </c>
      <c r="E114" s="848"/>
      <c r="F114" s="848"/>
      <c r="G114" s="848"/>
      <c r="H114" s="848"/>
      <c r="I114" s="848"/>
      <c r="J114" s="848"/>
      <c r="K114" s="848"/>
      <c r="L114" s="848"/>
      <c r="M114" s="848"/>
      <c r="N114" s="848"/>
    </row>
    <row r="115" spans="3:14" x14ac:dyDescent="0.2">
      <c r="C115" s="81"/>
      <c r="D115" s="849" t="s">
        <v>861</v>
      </c>
      <c r="E115" s="849"/>
      <c r="F115" s="849"/>
      <c r="G115" s="849"/>
      <c r="H115" s="849"/>
      <c r="I115" s="849"/>
      <c r="J115" s="849"/>
      <c r="K115" s="849"/>
      <c r="L115" s="849"/>
      <c r="M115" s="849"/>
      <c r="N115" s="849"/>
    </row>
    <row r="116" spans="3:14" x14ac:dyDescent="0.2">
      <c r="C116" s="81"/>
      <c r="D116" s="848" t="s">
        <v>110</v>
      </c>
      <c r="E116" s="848"/>
      <c r="F116" s="848"/>
      <c r="G116" s="848"/>
      <c r="H116" s="848"/>
      <c r="I116" s="848"/>
      <c r="J116" s="848"/>
      <c r="K116" s="848"/>
      <c r="L116" s="848"/>
      <c r="M116" s="848"/>
      <c r="N116" s="848"/>
    </row>
    <row r="117" spans="3:14" x14ac:dyDescent="0.2">
      <c r="C117" s="81"/>
      <c r="D117" s="850" t="s">
        <v>862</v>
      </c>
      <c r="E117" s="850"/>
      <c r="F117" s="850"/>
      <c r="G117" s="850"/>
      <c r="H117" s="850"/>
      <c r="I117" s="850"/>
      <c r="J117" s="850"/>
      <c r="K117" s="850"/>
      <c r="L117" s="850"/>
      <c r="M117" s="850"/>
      <c r="N117" s="850"/>
    </row>
    <row r="118" spans="3:14" x14ac:dyDescent="0.2">
      <c r="C118" s="81"/>
      <c r="D118" s="851" t="s">
        <v>110</v>
      </c>
      <c r="E118" s="851"/>
      <c r="F118" s="851"/>
      <c r="G118" s="851"/>
      <c r="H118" s="851"/>
      <c r="I118" s="851"/>
      <c r="J118" s="851"/>
      <c r="K118" s="851"/>
      <c r="L118" s="851"/>
      <c r="M118" s="851"/>
      <c r="N118" s="851"/>
    </row>
    <row r="119" spans="3:14" x14ac:dyDescent="0.2">
      <c r="C119" s="81"/>
      <c r="D119" s="850" t="s">
        <v>863</v>
      </c>
      <c r="E119" s="850"/>
      <c r="F119" s="850"/>
      <c r="G119" s="850"/>
      <c r="H119" s="850"/>
      <c r="I119" s="850"/>
      <c r="J119" s="850"/>
      <c r="K119" s="850"/>
      <c r="L119" s="850"/>
      <c r="M119" s="850"/>
      <c r="N119" s="850"/>
    </row>
    <row r="120" spans="3:14" x14ac:dyDescent="0.2">
      <c r="C120" s="81"/>
      <c r="D120" s="851" t="s">
        <v>110</v>
      </c>
      <c r="E120" s="851"/>
      <c r="F120" s="851"/>
      <c r="G120" s="851"/>
      <c r="H120" s="851"/>
      <c r="I120" s="851"/>
      <c r="J120" s="851"/>
      <c r="K120" s="851"/>
      <c r="L120" s="851"/>
      <c r="M120" s="851"/>
      <c r="N120" s="851"/>
    </row>
    <row r="121" spans="3:14" x14ac:dyDescent="0.2">
      <c r="C121" s="81"/>
      <c r="D121" s="850" t="s">
        <v>864</v>
      </c>
      <c r="E121" s="850"/>
      <c r="F121" s="850"/>
      <c r="G121" s="850"/>
      <c r="H121" s="850"/>
      <c r="I121" s="850"/>
      <c r="J121" s="850"/>
      <c r="K121" s="850"/>
      <c r="L121" s="850"/>
      <c r="M121" s="850"/>
      <c r="N121" s="850"/>
    </row>
    <row r="122" spans="3:14" x14ac:dyDescent="0.2">
      <c r="C122" s="81"/>
      <c r="D122" s="840" t="s">
        <v>110</v>
      </c>
      <c r="E122" s="840"/>
      <c r="F122" s="840"/>
      <c r="G122" s="840"/>
      <c r="H122" s="840"/>
      <c r="I122" s="840"/>
      <c r="J122" s="840"/>
      <c r="K122" s="840"/>
      <c r="L122" s="840"/>
      <c r="M122" s="840"/>
      <c r="N122" s="840"/>
    </row>
    <row r="123" spans="3:14" x14ac:dyDescent="0.2">
      <c r="C123" s="81"/>
      <c r="D123" s="849" t="s">
        <v>865</v>
      </c>
      <c r="E123" s="849"/>
      <c r="F123" s="849"/>
      <c r="G123" s="849"/>
      <c r="H123" s="849"/>
      <c r="I123" s="849"/>
      <c r="J123" s="849"/>
      <c r="K123" s="849"/>
      <c r="L123" s="849"/>
      <c r="M123" s="849"/>
      <c r="N123" s="849"/>
    </row>
    <row r="124" spans="3:14" x14ac:dyDescent="0.2">
      <c r="C124" s="81"/>
      <c r="D124" s="848" t="s">
        <v>110</v>
      </c>
      <c r="E124" s="848"/>
      <c r="F124" s="848"/>
      <c r="G124" s="848"/>
      <c r="H124" s="848"/>
      <c r="I124" s="848"/>
      <c r="J124" s="848"/>
      <c r="K124" s="848"/>
      <c r="L124" s="848"/>
      <c r="M124" s="848"/>
      <c r="N124" s="848"/>
    </row>
    <row r="125" spans="3:14" x14ac:dyDescent="0.2">
      <c r="C125" s="81"/>
      <c r="D125" s="672" t="s">
        <v>686</v>
      </c>
      <c r="E125" s="672"/>
      <c r="F125" s="672"/>
      <c r="G125" s="672"/>
      <c r="H125" s="672"/>
      <c r="I125" s="672"/>
      <c r="J125" s="672"/>
      <c r="K125" s="672"/>
      <c r="L125" s="672"/>
      <c r="M125" s="672"/>
      <c r="N125" s="672"/>
    </row>
    <row r="126" spans="3:14" x14ac:dyDescent="0.2">
      <c r="C126" s="81"/>
      <c r="D126" s="849" t="s">
        <v>936</v>
      </c>
      <c r="E126" s="849"/>
      <c r="F126" s="849"/>
      <c r="G126" s="849"/>
      <c r="H126" s="849"/>
      <c r="I126" s="849"/>
      <c r="J126" s="849"/>
      <c r="K126" s="849"/>
      <c r="L126" s="849"/>
      <c r="M126" s="849"/>
      <c r="N126" s="849"/>
    </row>
    <row r="127" spans="3:14" x14ac:dyDescent="0.2">
      <c r="C127" s="81"/>
      <c r="D127" s="840" t="s">
        <v>110</v>
      </c>
      <c r="E127" s="840"/>
      <c r="F127" s="840"/>
      <c r="G127" s="840"/>
      <c r="H127" s="840"/>
      <c r="I127" s="840"/>
      <c r="J127" s="840"/>
      <c r="K127" s="840"/>
      <c r="L127" s="840"/>
      <c r="M127" s="840"/>
      <c r="N127" s="840"/>
    </row>
    <row r="128" spans="3:14" x14ac:dyDescent="0.2">
      <c r="C128" s="81"/>
      <c r="D128" s="849" t="s">
        <v>812</v>
      </c>
      <c r="E128" s="849"/>
      <c r="F128" s="849"/>
      <c r="G128" s="849"/>
      <c r="H128" s="849"/>
      <c r="I128" s="849"/>
      <c r="J128" s="849"/>
      <c r="K128" s="849"/>
      <c r="L128" s="849"/>
      <c r="M128" s="849"/>
      <c r="N128" s="849"/>
    </row>
    <row r="129" spans="3:14" x14ac:dyDescent="0.2">
      <c r="C129" s="81"/>
      <c r="D129" s="848" t="s">
        <v>110</v>
      </c>
      <c r="E129" s="848"/>
      <c r="F129" s="848"/>
      <c r="G129" s="848"/>
      <c r="H129" s="848"/>
      <c r="I129" s="848"/>
      <c r="J129" s="848"/>
      <c r="K129" s="848"/>
      <c r="L129" s="848"/>
      <c r="M129" s="848"/>
      <c r="N129" s="848"/>
    </row>
    <row r="130" spans="3:14" x14ac:dyDescent="0.2">
      <c r="C130" s="81"/>
      <c r="D130" s="849" t="s">
        <v>813</v>
      </c>
      <c r="E130" s="849"/>
      <c r="F130" s="849"/>
      <c r="G130" s="849"/>
      <c r="H130" s="849"/>
      <c r="I130" s="849"/>
      <c r="J130" s="849"/>
      <c r="K130" s="849"/>
      <c r="L130" s="849"/>
      <c r="M130" s="849"/>
      <c r="N130" s="849"/>
    </row>
    <row r="131" spans="3:14" x14ac:dyDescent="0.2">
      <c r="C131" s="81"/>
      <c r="D131" s="848" t="s">
        <v>110</v>
      </c>
      <c r="E131" s="848"/>
      <c r="F131" s="848"/>
      <c r="G131" s="848"/>
      <c r="H131" s="848"/>
      <c r="I131" s="848"/>
      <c r="J131" s="848"/>
      <c r="K131" s="848"/>
      <c r="L131" s="848"/>
      <c r="M131" s="848"/>
      <c r="N131" s="848"/>
    </row>
    <row r="132" spans="3:14" x14ac:dyDescent="0.2">
      <c r="C132" s="81"/>
      <c r="D132" s="849" t="s">
        <v>937</v>
      </c>
      <c r="E132" s="849"/>
      <c r="F132" s="849"/>
      <c r="G132" s="849"/>
      <c r="H132" s="849"/>
      <c r="I132" s="849"/>
      <c r="J132" s="849"/>
      <c r="K132" s="849"/>
      <c r="L132" s="849"/>
      <c r="M132" s="849"/>
      <c r="N132" s="849"/>
    </row>
    <row r="133" spans="3:14" x14ac:dyDescent="0.2">
      <c r="C133" s="81"/>
      <c r="D133" s="848" t="s">
        <v>110</v>
      </c>
      <c r="E133" s="848"/>
      <c r="F133" s="848"/>
      <c r="G133" s="848"/>
      <c r="H133" s="848"/>
      <c r="I133" s="848"/>
      <c r="J133" s="848"/>
      <c r="K133" s="848"/>
      <c r="L133" s="848"/>
      <c r="M133" s="848"/>
      <c r="N133" s="848"/>
    </row>
    <row r="134" spans="3:14" x14ac:dyDescent="0.2">
      <c r="C134" s="81"/>
      <c r="D134" s="850" t="s">
        <v>855</v>
      </c>
      <c r="E134" s="850"/>
      <c r="F134" s="850"/>
      <c r="G134" s="850"/>
      <c r="H134" s="850"/>
      <c r="I134" s="850"/>
      <c r="J134" s="850"/>
      <c r="K134" s="850"/>
      <c r="L134" s="850"/>
      <c r="M134" s="850"/>
      <c r="N134" s="850"/>
    </row>
    <row r="135" spans="3:14" x14ac:dyDescent="0.2">
      <c r="C135" s="81"/>
      <c r="D135" s="851" t="s">
        <v>110</v>
      </c>
      <c r="E135" s="851"/>
      <c r="F135" s="851"/>
      <c r="G135" s="851"/>
      <c r="H135" s="851"/>
      <c r="I135" s="851"/>
      <c r="J135" s="851"/>
      <c r="K135" s="851"/>
      <c r="L135" s="851"/>
      <c r="M135" s="851"/>
      <c r="N135" s="851"/>
    </row>
    <row r="136" spans="3:14" x14ac:dyDescent="0.2">
      <c r="C136" s="81"/>
      <c r="D136" s="850" t="s">
        <v>938</v>
      </c>
      <c r="E136" s="850"/>
      <c r="F136" s="850"/>
      <c r="G136" s="850"/>
      <c r="H136" s="850"/>
      <c r="I136" s="850"/>
      <c r="J136" s="850"/>
      <c r="K136" s="850"/>
      <c r="L136" s="850"/>
      <c r="M136" s="850"/>
      <c r="N136" s="850"/>
    </row>
    <row r="137" spans="3:14" ht="13.5" customHeight="1" x14ac:dyDescent="0.2">
      <c r="D137" s="851" t="s">
        <v>110</v>
      </c>
      <c r="E137" s="851"/>
      <c r="F137" s="851"/>
      <c r="G137" s="851"/>
      <c r="H137" s="851"/>
      <c r="I137" s="851"/>
      <c r="J137" s="851"/>
      <c r="K137" s="851"/>
      <c r="L137" s="851"/>
      <c r="M137" s="851"/>
      <c r="N137" s="851"/>
    </row>
    <row r="138" spans="3:14" x14ac:dyDescent="0.2">
      <c r="C138" s="44"/>
      <c r="D138" s="850" t="s">
        <v>866</v>
      </c>
      <c r="E138" s="850"/>
      <c r="F138" s="850"/>
      <c r="G138" s="850"/>
      <c r="H138" s="850"/>
      <c r="I138" s="850"/>
      <c r="J138" s="850"/>
      <c r="K138" s="850"/>
      <c r="L138" s="850"/>
      <c r="M138" s="850"/>
      <c r="N138" s="850"/>
    </row>
    <row r="139" spans="3:14" x14ac:dyDescent="0.2">
      <c r="C139" s="83"/>
      <c r="D139" s="840" t="s">
        <v>110</v>
      </c>
      <c r="E139" s="840"/>
      <c r="F139" s="840"/>
      <c r="G139" s="840"/>
      <c r="H139" s="840"/>
      <c r="I139" s="840"/>
      <c r="J139" s="840"/>
      <c r="K139" s="840"/>
      <c r="L139" s="840"/>
      <c r="M139" s="840"/>
      <c r="N139" s="840"/>
    </row>
    <row r="140" spans="3:14" x14ac:dyDescent="0.2">
      <c r="C140" s="324"/>
      <c r="D140" s="849" t="s">
        <v>867</v>
      </c>
      <c r="E140" s="849"/>
      <c r="F140" s="849"/>
      <c r="G140" s="849"/>
      <c r="H140" s="849"/>
      <c r="I140" s="849"/>
      <c r="J140" s="849"/>
      <c r="K140" s="849"/>
      <c r="L140" s="849"/>
      <c r="M140" s="849"/>
      <c r="N140" s="849"/>
    </row>
    <row r="141" spans="3:14" x14ac:dyDescent="0.2">
      <c r="C141" s="324"/>
      <c r="D141" s="848" t="s">
        <v>110</v>
      </c>
      <c r="E141" s="848"/>
      <c r="F141" s="848"/>
      <c r="G141" s="848"/>
      <c r="H141" s="848"/>
      <c r="I141" s="848"/>
      <c r="J141" s="848"/>
      <c r="K141" s="848"/>
      <c r="L141" s="848"/>
      <c r="M141" s="848"/>
      <c r="N141" s="848"/>
    </row>
    <row r="142" spans="3:14" x14ac:dyDescent="0.2">
      <c r="C142" s="17"/>
      <c r="D142" s="838" t="s">
        <v>687</v>
      </c>
      <c r="E142" s="838"/>
      <c r="F142" s="838"/>
      <c r="G142" s="838"/>
      <c r="H142" s="838"/>
      <c r="I142" s="838"/>
      <c r="J142" s="838"/>
      <c r="K142" s="838"/>
      <c r="L142" s="838"/>
      <c r="M142" s="838"/>
      <c r="N142" s="838"/>
    </row>
    <row r="143" spans="3:14" x14ac:dyDescent="0.2">
      <c r="C143" s="17"/>
      <c r="D143" s="701" t="s">
        <v>868</v>
      </c>
      <c r="E143" s="690"/>
      <c r="F143" s="690"/>
      <c r="G143" s="690"/>
      <c r="H143" s="690"/>
      <c r="I143" s="690"/>
      <c r="J143" s="690"/>
      <c r="K143" s="690"/>
      <c r="L143" s="690"/>
      <c r="M143" s="690"/>
      <c r="N143" s="690"/>
    </row>
    <row r="144" spans="3:14" x14ac:dyDescent="0.2">
      <c r="C144" s="664"/>
      <c r="D144" s="700" t="s">
        <v>110</v>
      </c>
      <c r="E144" s="493"/>
      <c r="F144" s="493"/>
      <c r="G144" s="493"/>
      <c r="H144" s="493"/>
      <c r="I144" s="493"/>
      <c r="J144" s="493"/>
      <c r="K144" s="493"/>
      <c r="L144" s="493"/>
      <c r="M144" s="493"/>
      <c r="N144" s="493"/>
    </row>
    <row r="145" spans="3:14" x14ac:dyDescent="0.2">
      <c r="C145" s="664"/>
      <c r="D145" s="701" t="s">
        <v>869</v>
      </c>
      <c r="E145" s="690"/>
      <c r="F145" s="690"/>
      <c r="G145" s="690"/>
      <c r="H145" s="690"/>
      <c r="I145" s="690"/>
      <c r="J145" s="690"/>
      <c r="K145" s="690"/>
      <c r="L145" s="690"/>
      <c r="M145" s="690"/>
      <c r="N145" s="690"/>
    </row>
    <row r="146" spans="3:14" x14ac:dyDescent="0.2">
      <c r="C146" s="664"/>
      <c r="D146" s="700" t="s">
        <v>110</v>
      </c>
      <c r="E146" s="493"/>
      <c r="F146" s="493"/>
      <c r="G146" s="493"/>
      <c r="H146" s="493"/>
      <c r="I146" s="493"/>
      <c r="J146" s="493"/>
      <c r="K146" s="493"/>
      <c r="L146" s="493"/>
      <c r="M146" s="493"/>
      <c r="N146" s="493"/>
    </row>
    <row r="147" spans="3:14" x14ac:dyDescent="0.2">
      <c r="C147" s="664"/>
      <c r="D147" s="701" t="s">
        <v>870</v>
      </c>
      <c r="E147" s="690"/>
      <c r="F147" s="690"/>
      <c r="G147" s="690"/>
      <c r="H147" s="690"/>
      <c r="I147" s="690"/>
      <c r="J147" s="690"/>
      <c r="K147" s="690"/>
      <c r="L147" s="690"/>
      <c r="M147" s="690"/>
      <c r="N147" s="690"/>
    </row>
    <row r="148" spans="3:14" x14ac:dyDescent="0.2">
      <c r="C148" s="664"/>
      <c r="D148" s="700" t="s">
        <v>110</v>
      </c>
      <c r="E148" s="493"/>
      <c r="F148" s="493"/>
      <c r="G148" s="493"/>
      <c r="H148" s="493"/>
      <c r="I148" s="493"/>
      <c r="J148" s="493"/>
      <c r="K148" s="493"/>
      <c r="L148" s="493"/>
      <c r="M148" s="493"/>
      <c r="N148" s="493"/>
    </row>
    <row r="149" spans="3:14" x14ac:dyDescent="0.2">
      <c r="C149" s="664"/>
      <c r="D149" s="701" t="s">
        <v>871</v>
      </c>
      <c r="E149" s="702"/>
      <c r="F149" s="702"/>
      <c r="G149" s="702"/>
      <c r="H149" s="702"/>
      <c r="I149" s="702"/>
      <c r="J149" s="702"/>
      <c r="K149" s="702"/>
      <c r="L149" s="702"/>
      <c r="M149" s="702"/>
      <c r="N149" s="702"/>
    </row>
    <row r="150" spans="3:14" x14ac:dyDescent="0.2">
      <c r="C150" s="664"/>
      <c r="D150" s="700" t="s">
        <v>110</v>
      </c>
      <c r="E150" s="493"/>
      <c r="F150" s="493"/>
      <c r="G150" s="493"/>
      <c r="H150" s="493"/>
      <c r="I150" s="493"/>
      <c r="J150" s="493"/>
      <c r="K150" s="493"/>
      <c r="L150" s="493"/>
      <c r="M150" s="493"/>
      <c r="N150" s="493"/>
    </row>
    <row r="151" spans="3:14" x14ac:dyDescent="0.2">
      <c r="C151" s="664"/>
      <c r="D151" s="701" t="s">
        <v>872</v>
      </c>
      <c r="E151" s="702"/>
      <c r="F151" s="702"/>
      <c r="G151" s="702"/>
      <c r="H151" s="702"/>
      <c r="I151" s="702"/>
      <c r="J151" s="702"/>
      <c r="K151" s="702"/>
      <c r="L151" s="702"/>
      <c r="M151" s="702"/>
      <c r="N151" s="702"/>
    </row>
    <row r="152" spans="3:14" x14ac:dyDescent="0.2">
      <c r="C152" s="664"/>
      <c r="D152" s="700" t="s">
        <v>110</v>
      </c>
      <c r="E152" s="493"/>
      <c r="F152" s="493"/>
      <c r="G152" s="493"/>
      <c r="H152" s="493"/>
      <c r="I152" s="493"/>
      <c r="J152" s="493"/>
      <c r="K152" s="493"/>
      <c r="L152" s="493"/>
      <c r="M152" s="493"/>
      <c r="N152" s="493"/>
    </row>
    <row r="153" spans="3:14" x14ac:dyDescent="0.2">
      <c r="C153" s="664"/>
      <c r="D153" s="701" t="s">
        <v>873</v>
      </c>
      <c r="E153" s="702"/>
      <c r="F153" s="702"/>
      <c r="G153" s="702"/>
      <c r="H153" s="702"/>
      <c r="I153" s="702"/>
      <c r="J153" s="702"/>
      <c r="K153" s="702"/>
      <c r="L153" s="702"/>
      <c r="M153" s="702"/>
      <c r="N153" s="702"/>
    </row>
    <row r="154" spans="3:14" x14ac:dyDescent="0.2">
      <c r="C154" s="664"/>
      <c r="D154" s="700" t="s">
        <v>110</v>
      </c>
      <c r="E154" s="493"/>
      <c r="F154" s="493"/>
      <c r="G154" s="493"/>
      <c r="H154" s="493"/>
      <c r="I154" s="493"/>
      <c r="J154" s="493"/>
      <c r="K154" s="493"/>
      <c r="L154" s="493"/>
      <c r="M154" s="493"/>
      <c r="N154" s="493"/>
    </row>
    <row r="155" spans="3:14" x14ac:dyDescent="0.2">
      <c r="C155" s="664"/>
      <c r="D155" s="701" t="s">
        <v>874</v>
      </c>
      <c r="E155" s="702"/>
      <c r="F155" s="702"/>
      <c r="G155" s="702"/>
      <c r="H155" s="702"/>
      <c r="I155" s="702"/>
      <c r="J155" s="702"/>
      <c r="K155" s="702"/>
      <c r="L155" s="702"/>
      <c r="M155" s="702"/>
      <c r="N155" s="702"/>
    </row>
    <row r="156" spans="3:14" x14ac:dyDescent="0.2">
      <c r="C156" s="664"/>
      <c r="D156" s="700" t="s">
        <v>110</v>
      </c>
      <c r="E156" s="493"/>
      <c r="F156" s="493"/>
      <c r="G156" s="493"/>
      <c r="H156" s="493"/>
      <c r="I156" s="493"/>
      <c r="J156" s="493"/>
      <c r="K156" s="493"/>
      <c r="L156" s="493"/>
      <c r="M156" s="493"/>
      <c r="N156" s="493"/>
    </row>
    <row r="157" spans="3:14" x14ac:dyDescent="0.2">
      <c r="C157" s="664"/>
      <c r="D157" s="701" t="s">
        <v>875</v>
      </c>
      <c r="E157" s="691"/>
      <c r="F157" s="691"/>
      <c r="G157" s="691"/>
      <c r="H157" s="691"/>
      <c r="I157" s="691"/>
      <c r="J157" s="691"/>
      <c r="K157" s="691"/>
      <c r="L157" s="691"/>
      <c r="M157" s="691"/>
      <c r="N157" s="691"/>
    </row>
    <row r="158" spans="3:14" x14ac:dyDescent="0.2">
      <c r="C158" s="664"/>
      <c r="D158" s="700" t="s">
        <v>110</v>
      </c>
      <c r="E158" s="665"/>
      <c r="F158" s="665"/>
      <c r="G158" s="665"/>
      <c r="H158" s="665"/>
      <c r="I158" s="665"/>
      <c r="J158" s="665"/>
      <c r="K158" s="665"/>
      <c r="L158" s="665"/>
      <c r="M158" s="665"/>
      <c r="N158" s="665"/>
    </row>
    <row r="159" spans="3:14" x14ac:dyDescent="0.2">
      <c r="C159" s="664"/>
      <c r="D159" s="701" t="s">
        <v>876</v>
      </c>
      <c r="E159" s="691"/>
      <c r="F159" s="691"/>
      <c r="G159" s="691"/>
      <c r="H159" s="691"/>
      <c r="I159" s="691"/>
      <c r="J159" s="691"/>
      <c r="K159" s="691"/>
      <c r="L159" s="691"/>
      <c r="M159" s="691"/>
      <c r="N159" s="691"/>
    </row>
    <row r="160" spans="3:14" x14ac:dyDescent="0.2">
      <c r="C160" s="664"/>
      <c r="D160" s="700" t="s">
        <v>110</v>
      </c>
      <c r="E160" s="665"/>
      <c r="F160" s="665"/>
      <c r="G160" s="665"/>
      <c r="H160" s="665"/>
      <c r="I160" s="665"/>
      <c r="J160" s="665"/>
      <c r="K160" s="665"/>
      <c r="L160" s="665"/>
      <c r="M160" s="665"/>
      <c r="N160" s="665"/>
    </row>
    <row r="161" spans="3:14" x14ac:dyDescent="0.2">
      <c r="C161" s="664"/>
      <c r="D161" s="701" t="s">
        <v>939</v>
      </c>
      <c r="E161" s="691"/>
      <c r="F161" s="691"/>
      <c r="G161" s="691"/>
      <c r="H161" s="691"/>
      <c r="I161" s="691"/>
      <c r="J161" s="691"/>
      <c r="K161" s="691"/>
      <c r="L161" s="691"/>
      <c r="M161" s="691"/>
      <c r="N161" s="691"/>
    </row>
    <row r="162" spans="3:14" x14ac:dyDescent="0.2">
      <c r="C162" s="664"/>
      <c r="D162" s="700" t="s">
        <v>110</v>
      </c>
      <c r="E162" s="665"/>
      <c r="F162" s="665"/>
      <c r="G162" s="665"/>
      <c r="H162" s="665"/>
      <c r="I162" s="665"/>
      <c r="J162" s="665"/>
      <c r="K162" s="665"/>
      <c r="L162" s="665"/>
      <c r="M162" s="665"/>
      <c r="N162" s="665"/>
    </row>
    <row r="163" spans="3:14" ht="12.6" customHeight="1" x14ac:dyDescent="0.2">
      <c r="C163" s="664"/>
      <c r="D163" s="701" t="s">
        <v>877</v>
      </c>
      <c r="E163" s="691"/>
      <c r="F163" s="691"/>
      <c r="G163" s="691"/>
      <c r="H163" s="691"/>
      <c r="I163" s="691"/>
      <c r="J163" s="691"/>
      <c r="K163" s="691"/>
      <c r="L163" s="691"/>
      <c r="M163" s="691"/>
      <c r="N163" s="691"/>
    </row>
    <row r="164" spans="3:14" ht="12.6" customHeight="1" x14ac:dyDescent="0.2">
      <c r="C164" s="664"/>
      <c r="D164" s="700" t="s">
        <v>110</v>
      </c>
      <c r="E164" s="665"/>
      <c r="F164" s="665"/>
      <c r="G164" s="665"/>
      <c r="H164" s="665"/>
      <c r="I164" s="665"/>
      <c r="J164" s="665"/>
      <c r="K164" s="665"/>
      <c r="L164" s="665"/>
      <c r="M164" s="665"/>
      <c r="N164" s="665"/>
    </row>
    <row r="165" spans="3:14" ht="12.6" customHeight="1" x14ac:dyDescent="0.2">
      <c r="C165" s="664"/>
      <c r="D165" s="701" t="s">
        <v>934</v>
      </c>
      <c r="E165" s="691"/>
      <c r="F165" s="691"/>
      <c r="G165" s="691"/>
      <c r="H165" s="691"/>
      <c r="I165" s="691"/>
      <c r="J165" s="691"/>
      <c r="K165" s="691"/>
      <c r="L165" s="691"/>
      <c r="M165" s="691"/>
      <c r="N165" s="691"/>
    </row>
    <row r="166" spans="3:14" x14ac:dyDescent="0.2">
      <c r="C166" s="664"/>
      <c r="D166" s="700" t="s">
        <v>110</v>
      </c>
      <c r="E166" s="665"/>
      <c r="F166" s="665"/>
      <c r="G166" s="665"/>
      <c r="H166" s="665"/>
      <c r="I166" s="665"/>
      <c r="J166" s="665"/>
      <c r="K166" s="665"/>
      <c r="L166" s="665"/>
      <c r="M166" s="665"/>
      <c r="N166" s="665"/>
    </row>
    <row r="167" spans="3:14" x14ac:dyDescent="0.2">
      <c r="C167" s="664"/>
      <c r="D167" s="838" t="s">
        <v>688</v>
      </c>
      <c r="E167" s="838"/>
      <c r="F167" s="838"/>
      <c r="G167" s="838"/>
      <c r="H167" s="838"/>
      <c r="I167" s="838"/>
      <c r="J167" s="838"/>
      <c r="K167" s="838"/>
      <c r="L167" s="838"/>
      <c r="M167" s="838"/>
      <c r="N167" s="838"/>
    </row>
    <row r="168" spans="3:14" x14ac:dyDescent="0.2">
      <c r="C168" s="664"/>
      <c r="D168" s="701" t="s">
        <v>940</v>
      </c>
      <c r="E168" s="691"/>
      <c r="F168" s="691"/>
      <c r="G168" s="691"/>
      <c r="H168" s="691"/>
      <c r="I168" s="691"/>
      <c r="J168" s="691"/>
      <c r="K168" s="691"/>
      <c r="L168" s="691"/>
      <c r="M168" s="691"/>
      <c r="N168" s="691"/>
    </row>
    <row r="169" spans="3:14" x14ac:dyDescent="0.2">
      <c r="C169" s="664"/>
      <c r="D169" s="700" t="s">
        <v>110</v>
      </c>
      <c r="E169" s="665"/>
      <c r="F169" s="665"/>
      <c r="G169" s="665"/>
      <c r="H169" s="665"/>
      <c r="I169" s="665"/>
      <c r="J169" s="665"/>
      <c r="K169" s="665"/>
      <c r="L169" s="665"/>
      <c r="M169" s="665"/>
      <c r="N169" s="665"/>
    </row>
    <row r="170" spans="3:14" ht="12.6" customHeight="1" x14ac:dyDescent="0.2">
      <c r="C170" s="664"/>
      <c r="D170" s="701" t="s">
        <v>935</v>
      </c>
      <c r="E170" s="691"/>
      <c r="F170" s="691"/>
      <c r="G170" s="691"/>
      <c r="H170" s="691"/>
      <c r="I170" s="691"/>
      <c r="J170" s="691"/>
      <c r="K170" s="691"/>
      <c r="L170" s="691"/>
      <c r="M170" s="691"/>
      <c r="N170" s="691"/>
    </row>
    <row r="171" spans="3:14" x14ac:dyDescent="0.2">
      <c r="C171" s="664"/>
      <c r="D171" s="700" t="s">
        <v>110</v>
      </c>
      <c r="E171" s="665"/>
      <c r="F171" s="665"/>
      <c r="G171" s="665"/>
      <c r="H171" s="665"/>
      <c r="I171" s="665"/>
      <c r="J171" s="665"/>
      <c r="K171" s="665"/>
      <c r="L171" s="665"/>
      <c r="M171" s="665"/>
      <c r="N171" s="665"/>
    </row>
    <row r="172" spans="3:14" ht="6" customHeight="1" x14ac:dyDescent="0.2">
      <c r="C172" s="324"/>
      <c r="G172" s="495"/>
      <c r="H172" s="495"/>
      <c r="I172" s="495"/>
      <c r="J172" s="495"/>
    </row>
    <row r="173" spans="3:14" x14ac:dyDescent="0.2">
      <c r="C173" s="324"/>
    </row>
    <row r="174" spans="3:14" x14ac:dyDescent="0.2">
      <c r="C174" s="47"/>
    </row>
    <row r="175" spans="3:14" x14ac:dyDescent="0.2">
      <c r="C175" s="47"/>
    </row>
    <row r="176" spans="3:14" x14ac:dyDescent="0.2">
      <c r="C176" s="47"/>
    </row>
    <row r="177" spans="1:16" x14ac:dyDescent="0.2">
      <c r="C177" s="47"/>
    </row>
    <row r="178" spans="1:16" x14ac:dyDescent="0.2">
      <c r="C178" s="47"/>
    </row>
    <row r="179" spans="1:16" x14ac:dyDescent="0.2">
      <c r="C179" s="47"/>
    </row>
    <row r="180" spans="1:16" s="471" customFormat="1" x14ac:dyDescent="0.2">
      <c r="A180" s="469"/>
      <c r="B180" s="469"/>
      <c r="C180" s="485"/>
      <c r="D180" s="469"/>
      <c r="E180" s="469"/>
      <c r="F180" s="469"/>
      <c r="G180" s="469"/>
      <c r="H180" s="469"/>
      <c r="I180" s="469"/>
      <c r="J180" s="469"/>
      <c r="K180" s="469"/>
      <c r="L180" s="469"/>
      <c r="M180" s="469"/>
      <c r="N180" s="469"/>
      <c r="O180" s="469"/>
      <c r="P180" s="469"/>
    </row>
    <row r="181" spans="1:16" s="471" customFormat="1" x14ac:dyDescent="0.2">
      <c r="A181" s="469"/>
      <c r="B181" s="469"/>
      <c r="C181" s="485"/>
      <c r="D181" s="469"/>
      <c r="E181" s="469"/>
      <c r="F181" s="469"/>
      <c r="G181" s="469"/>
      <c r="H181" s="469"/>
      <c r="I181" s="469"/>
      <c r="J181" s="469"/>
      <c r="K181" s="469"/>
      <c r="L181" s="469"/>
      <c r="M181" s="469"/>
      <c r="N181" s="469"/>
      <c r="O181" s="469"/>
      <c r="P181" s="469"/>
    </row>
    <row r="182" spans="1:16" s="471" customFormat="1" x14ac:dyDescent="0.2">
      <c r="A182" s="469"/>
      <c r="B182" s="469"/>
      <c r="C182" s="485"/>
      <c r="D182" s="469"/>
      <c r="E182" s="469"/>
      <c r="F182" s="469"/>
      <c r="G182" s="469"/>
      <c r="H182" s="469"/>
      <c r="I182" s="469"/>
      <c r="J182" s="469"/>
      <c r="K182" s="469"/>
      <c r="L182" s="496"/>
      <c r="M182" s="496"/>
      <c r="N182" s="496"/>
      <c r="O182" s="469"/>
      <c r="P182" s="469"/>
    </row>
    <row r="183" spans="1:16" s="471" customFormat="1" x14ac:dyDescent="0.2">
      <c r="A183" s="469"/>
      <c r="B183" s="469"/>
      <c r="C183" s="483"/>
      <c r="D183" s="469"/>
      <c r="E183" s="469"/>
      <c r="F183" s="469"/>
      <c r="G183" s="469"/>
      <c r="H183" s="469"/>
      <c r="I183" s="469"/>
      <c r="J183" s="469"/>
      <c r="K183" s="469"/>
      <c r="L183" s="469"/>
      <c r="M183" s="469"/>
      <c r="N183" s="469"/>
      <c r="O183" s="496"/>
      <c r="P183" s="496"/>
    </row>
    <row r="184" spans="1:16" s="471" customFormat="1" x14ac:dyDescent="0.2">
      <c r="A184" s="469"/>
      <c r="B184" s="469"/>
      <c r="C184" s="47"/>
      <c r="D184" s="469"/>
      <c r="E184" s="469"/>
      <c r="F184" s="469"/>
      <c r="G184" s="469"/>
      <c r="H184" s="469"/>
      <c r="I184" s="469"/>
      <c r="J184" s="469"/>
      <c r="K184" s="469"/>
      <c r="L184" s="469"/>
      <c r="M184" s="469"/>
      <c r="N184" s="469"/>
      <c r="O184" s="469"/>
      <c r="P184" s="469"/>
    </row>
    <row r="185" spans="1:16" s="471" customFormat="1" x14ac:dyDescent="0.2">
      <c r="A185" s="469"/>
      <c r="B185" s="469"/>
      <c r="C185" s="47"/>
      <c r="D185" s="469"/>
      <c r="E185" s="469"/>
      <c r="F185" s="469"/>
      <c r="G185" s="469"/>
      <c r="H185" s="469"/>
      <c r="I185" s="469"/>
      <c r="J185" s="469"/>
      <c r="K185" s="469"/>
      <c r="L185" s="469"/>
      <c r="M185" s="469"/>
      <c r="N185" s="469"/>
      <c r="O185" s="469"/>
      <c r="P185" s="469"/>
    </row>
    <row r="186" spans="1:16" s="471" customFormat="1" x14ac:dyDescent="0.2">
      <c r="A186" s="469"/>
      <c r="B186" s="469"/>
      <c r="C186" s="47"/>
      <c r="D186" s="469"/>
      <c r="E186" s="469"/>
      <c r="F186" s="469"/>
      <c r="G186" s="469"/>
      <c r="H186" s="469"/>
      <c r="I186" s="469"/>
      <c r="J186" s="469"/>
      <c r="K186" s="469"/>
      <c r="L186" s="469"/>
      <c r="M186" s="469"/>
      <c r="N186" s="469"/>
      <c r="O186" s="469"/>
      <c r="P186" s="469"/>
    </row>
    <row r="187" spans="1:16" s="471" customFormat="1" x14ac:dyDescent="0.2">
      <c r="A187" s="469"/>
      <c r="B187" s="469"/>
      <c r="C187" s="45"/>
      <c r="D187" s="469"/>
      <c r="E187" s="469"/>
      <c r="F187" s="469"/>
      <c r="G187" s="469"/>
      <c r="H187" s="469"/>
      <c r="I187" s="469"/>
      <c r="J187" s="469"/>
      <c r="K187" s="469"/>
      <c r="L187" s="469"/>
      <c r="M187" s="469"/>
      <c r="N187" s="469"/>
      <c r="O187" s="469"/>
      <c r="P187" s="469"/>
    </row>
    <row r="188" spans="1:16" s="471" customFormat="1" x14ac:dyDescent="0.2">
      <c r="A188" s="469"/>
      <c r="B188" s="469"/>
      <c r="C188" s="45"/>
      <c r="D188" s="469"/>
      <c r="E188" s="469"/>
      <c r="F188" s="469"/>
      <c r="G188" s="469"/>
      <c r="H188" s="469"/>
      <c r="I188" s="469"/>
      <c r="J188" s="469"/>
      <c r="K188" s="469"/>
      <c r="L188" s="469"/>
      <c r="M188" s="469"/>
      <c r="N188" s="469"/>
      <c r="O188" s="469"/>
      <c r="P188" s="469"/>
    </row>
    <row r="189" spans="1:16" s="471" customFormat="1" x14ac:dyDescent="0.2">
      <c r="A189" s="469"/>
      <c r="B189" s="469"/>
      <c r="C189" s="48"/>
      <c r="D189" s="469"/>
      <c r="E189" s="469"/>
      <c r="F189" s="469"/>
      <c r="G189" s="469"/>
      <c r="H189" s="469"/>
      <c r="I189" s="469"/>
      <c r="J189" s="469"/>
      <c r="K189" s="469"/>
      <c r="L189" s="469"/>
      <c r="M189" s="469"/>
      <c r="N189" s="469"/>
      <c r="O189" s="469"/>
      <c r="P189" s="469"/>
    </row>
    <row r="190" spans="1:16" s="471" customFormat="1" x14ac:dyDescent="0.2">
      <c r="A190" s="469"/>
      <c r="B190" s="469"/>
      <c r="C190" s="83"/>
      <c r="D190" s="469"/>
      <c r="E190" s="469"/>
      <c r="F190" s="469"/>
      <c r="G190" s="469"/>
      <c r="H190" s="469"/>
      <c r="I190" s="469"/>
      <c r="J190" s="469"/>
      <c r="K190" s="469"/>
      <c r="L190" s="469"/>
      <c r="M190" s="469"/>
      <c r="N190" s="469"/>
      <c r="O190" s="469"/>
      <c r="P190" s="469"/>
    </row>
    <row r="191" spans="1:16" s="471" customFormat="1" x14ac:dyDescent="0.2">
      <c r="A191" s="469"/>
      <c r="B191" s="469"/>
      <c r="C191" s="48"/>
      <c r="D191" s="469"/>
      <c r="E191" s="469"/>
      <c r="F191" s="469"/>
      <c r="G191" s="469"/>
      <c r="H191" s="469"/>
      <c r="I191" s="469"/>
      <c r="J191" s="469"/>
      <c r="K191" s="469"/>
      <c r="L191" s="469"/>
      <c r="M191" s="469"/>
      <c r="N191" s="469"/>
      <c r="O191" s="469"/>
      <c r="P191" s="469"/>
    </row>
    <row r="192" spans="1:16" s="471" customFormat="1" x14ac:dyDescent="0.2">
      <c r="A192" s="469"/>
      <c r="B192" s="469"/>
      <c r="C192" s="48"/>
      <c r="D192" s="469"/>
      <c r="E192" s="469"/>
      <c r="F192" s="469"/>
      <c r="G192" s="469"/>
      <c r="H192" s="469"/>
      <c r="I192" s="469"/>
      <c r="J192" s="469"/>
      <c r="K192" s="469"/>
      <c r="L192" s="469"/>
      <c r="M192" s="469"/>
      <c r="N192" s="469"/>
      <c r="O192" s="469"/>
      <c r="P192" s="469"/>
    </row>
    <row r="193" spans="1:16" s="471" customFormat="1" x14ac:dyDescent="0.2">
      <c r="A193" s="469"/>
      <c r="B193" s="469"/>
      <c r="C193" s="48"/>
      <c r="D193" s="469"/>
      <c r="E193" s="469"/>
      <c r="F193" s="469"/>
      <c r="G193" s="469"/>
      <c r="H193" s="469"/>
      <c r="I193" s="469"/>
      <c r="J193" s="469"/>
      <c r="K193" s="469"/>
      <c r="L193" s="469"/>
      <c r="M193" s="469"/>
      <c r="N193" s="469"/>
      <c r="O193" s="469"/>
      <c r="P193" s="469"/>
    </row>
    <row r="194" spans="1:16" s="471" customFormat="1" x14ac:dyDescent="0.2">
      <c r="A194" s="469"/>
      <c r="B194" s="469"/>
      <c r="C194" s="48"/>
      <c r="D194" s="469"/>
      <c r="E194" s="469"/>
      <c r="F194" s="469"/>
      <c r="G194" s="469"/>
      <c r="H194" s="469"/>
      <c r="I194" s="469"/>
      <c r="J194" s="469"/>
      <c r="K194" s="469"/>
      <c r="L194" s="469"/>
      <c r="M194" s="469"/>
      <c r="N194" s="469"/>
      <c r="O194" s="469"/>
      <c r="P194" s="469"/>
    </row>
    <row r="195" spans="1:16" s="471" customFormat="1" x14ac:dyDescent="0.2">
      <c r="A195" s="469"/>
      <c r="B195" s="469"/>
      <c r="C195" s="48"/>
      <c r="D195" s="469"/>
      <c r="E195" s="469"/>
      <c r="F195" s="469"/>
      <c r="G195" s="469"/>
      <c r="H195" s="469"/>
      <c r="I195" s="469"/>
      <c r="J195" s="469"/>
      <c r="K195" s="469"/>
      <c r="L195" s="469"/>
      <c r="M195" s="469"/>
      <c r="N195" s="469"/>
      <c r="O195" s="469"/>
      <c r="P195" s="469"/>
    </row>
    <row r="196" spans="1:16" x14ac:dyDescent="0.2">
      <c r="C196" s="48"/>
    </row>
    <row r="197" spans="1:16" x14ac:dyDescent="0.2">
      <c r="C197" s="48"/>
    </row>
    <row r="198" spans="1:16" x14ac:dyDescent="0.2">
      <c r="C198" s="48"/>
    </row>
    <row r="199" spans="1:16" x14ac:dyDescent="0.2">
      <c r="C199" s="48"/>
    </row>
    <row r="200" spans="1:16" x14ac:dyDescent="0.2">
      <c r="C200" s="48"/>
    </row>
    <row r="201" spans="1:16" x14ac:dyDescent="0.2">
      <c r="C201" s="48"/>
    </row>
    <row r="202" spans="1:16" x14ac:dyDescent="0.2">
      <c r="C202" s="48"/>
    </row>
    <row r="203" spans="1:16" x14ac:dyDescent="0.2">
      <c r="C203" s="48"/>
    </row>
    <row r="204" spans="1:16" x14ac:dyDescent="0.2">
      <c r="C204" s="48"/>
    </row>
    <row r="207" spans="1:16" ht="15" customHeight="1" x14ac:dyDescent="0.2"/>
    <row r="212" ht="15" customHeight="1" x14ac:dyDescent="0.2"/>
    <row r="213" ht="15" customHeight="1" x14ac:dyDescent="0.2"/>
    <row r="214" ht="15" customHeight="1" x14ac:dyDescent="0.2"/>
    <row r="215" ht="15" customHeight="1" x14ac:dyDescent="0.2"/>
    <row r="216" ht="15" customHeight="1" x14ac:dyDescent="0.2"/>
    <row r="217" ht="27"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5" customHeight="1" x14ac:dyDescent="0.2"/>
    <row r="256" ht="12.75" customHeight="1" x14ac:dyDescent="0.2"/>
    <row r="257" ht="12.75" customHeight="1" x14ac:dyDescent="0.2"/>
    <row r="281" ht="27.75" customHeight="1" x14ac:dyDescent="0.2"/>
    <row r="282" ht="30" customHeight="1" x14ac:dyDescent="0.2"/>
    <row r="283" ht="15" customHeight="1" x14ac:dyDescent="0.2"/>
    <row r="284" ht="15" customHeight="1" x14ac:dyDescent="0.2"/>
    <row r="285" ht="15" customHeight="1" x14ac:dyDescent="0.2"/>
    <row r="294" ht="30" customHeight="1" x14ac:dyDescent="0.2"/>
    <row r="295" ht="27.75" customHeight="1" x14ac:dyDescent="0.2"/>
    <row r="296" ht="27" customHeight="1" x14ac:dyDescent="0.2"/>
    <row r="303" ht="12.75" customHeight="1" x14ac:dyDescent="0.2"/>
    <row r="304" ht="12.75" customHeight="1" x14ac:dyDescent="0.2"/>
    <row r="329" ht="12.75" customHeight="1" x14ac:dyDescent="0.2"/>
  </sheetData>
  <mergeCells count="64">
    <mergeCell ref="D142:N142"/>
    <mergeCell ref="D5:N5"/>
    <mergeCell ref="D7:D8"/>
    <mergeCell ref="E7:E8"/>
    <mergeCell ref="F7:F8"/>
    <mergeCell ref="J7:L7"/>
    <mergeCell ref="D90:N90"/>
    <mergeCell ref="D91:N91"/>
    <mergeCell ref="D92:N92"/>
    <mergeCell ref="D123:N123"/>
    <mergeCell ref="D124:N124"/>
    <mergeCell ref="D118:N118"/>
    <mergeCell ref="D119:N119"/>
    <mergeCell ref="D120:N120"/>
    <mergeCell ref="D121:N121"/>
    <mergeCell ref="D122:N122"/>
    <mergeCell ref="D141:N141"/>
    <mergeCell ref="D130:N130"/>
    <mergeCell ref="D131:N131"/>
    <mergeCell ref="D132:N132"/>
    <mergeCell ref="D133:N133"/>
    <mergeCell ref="D134:N134"/>
    <mergeCell ref="D135:N135"/>
    <mergeCell ref="D136:N136"/>
    <mergeCell ref="D137:N137"/>
    <mergeCell ref="D138:N138"/>
    <mergeCell ref="D139:N139"/>
    <mergeCell ref="D140:N140"/>
    <mergeCell ref="D128:N128"/>
    <mergeCell ref="D109:N109"/>
    <mergeCell ref="D110:N110"/>
    <mergeCell ref="D111:N111"/>
    <mergeCell ref="D112:N112"/>
    <mergeCell ref="D113:N113"/>
    <mergeCell ref="D114:N114"/>
    <mergeCell ref="D115:N115"/>
    <mergeCell ref="D116:N116"/>
    <mergeCell ref="D117:N117"/>
    <mergeCell ref="F72:F73"/>
    <mergeCell ref="J72:L72"/>
    <mergeCell ref="D108:N108"/>
    <mergeCell ref="D126:N126"/>
    <mergeCell ref="D127:N127"/>
    <mergeCell ref="D98:N98"/>
    <mergeCell ref="D100:D101"/>
    <mergeCell ref="E100:E101"/>
    <mergeCell ref="F100:F101"/>
    <mergeCell ref="J100:L100"/>
    <mergeCell ref="D167:N167"/>
    <mergeCell ref="D70:N70"/>
    <mergeCell ref="D41:N41"/>
    <mergeCell ref="D42:M42"/>
    <mergeCell ref="D44:D45"/>
    <mergeCell ref="E44:E45"/>
    <mergeCell ref="F44:F45"/>
    <mergeCell ref="J44:L44"/>
    <mergeCell ref="D55:M55"/>
    <mergeCell ref="D57:D58"/>
    <mergeCell ref="E57:E58"/>
    <mergeCell ref="F57:F58"/>
    <mergeCell ref="J57:L57"/>
    <mergeCell ref="D129:N129"/>
    <mergeCell ref="D72:D73"/>
    <mergeCell ref="E72:E73"/>
  </mergeCells>
  <printOptions horizontalCentered="1"/>
  <pageMargins left="0.23622047244094491" right="0.23622047244094491" top="0.74803149606299213" bottom="0.74803149606299213" header="0.31496062992125984" footer="0.31496062992125984"/>
  <pageSetup paperSize="9" scale="73" firstPageNumber="2" fitToHeight="0" orientation="landscape" r:id="rId1"/>
  <headerFooter alignWithMargins="0"/>
  <rowBreaks count="7" manualBreakCount="7">
    <brk id="29" min="1" max="14" man="1"/>
    <brk id="54" min="1" max="14" man="1"/>
    <brk id="67" min="1" max="14" man="1"/>
    <brk id="95" min="1" max="14" man="1"/>
    <brk id="106" min="1" max="14" man="1"/>
    <brk id="141" min="1" max="14" man="1"/>
    <brk id="172" min="1"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61B1-6630-428D-B224-F4231A863A6B}">
  <dimension ref="A2:J83"/>
  <sheetViews>
    <sheetView showGridLines="0" view="pageBreakPreview" zoomScaleNormal="100" zoomScaleSheetLayoutView="100" workbookViewId="0">
      <selection activeCell="C7" sqref="C7:J7"/>
    </sheetView>
  </sheetViews>
  <sheetFormatPr defaultColWidth="9.140625" defaultRowHeight="12.75" x14ac:dyDescent="0.2"/>
  <cols>
    <col min="1" max="1" width="3.85546875" customWidth="1"/>
    <col min="2" max="2" width="3.140625" customWidth="1"/>
    <col min="3" max="3" width="31" customWidth="1"/>
    <col min="4" max="4" width="11.85546875" bestFit="1" customWidth="1"/>
    <col min="5" max="5" width="10.140625" bestFit="1" customWidth="1"/>
    <col min="10" max="10" width="10.42578125" bestFit="1" customWidth="1"/>
    <col min="13" max="13" width="1.28515625" customWidth="1"/>
  </cols>
  <sheetData>
    <row r="2" spans="1:10" ht="15.75" x14ac:dyDescent="0.2">
      <c r="A2" s="347" t="s">
        <v>689</v>
      </c>
      <c r="C2" s="504" t="s">
        <v>690</v>
      </c>
    </row>
    <row r="3" spans="1:10" ht="25.5" customHeight="1" x14ac:dyDescent="0.2">
      <c r="C3" s="852" t="s">
        <v>804</v>
      </c>
      <c r="D3" s="852"/>
      <c r="E3" s="852"/>
      <c r="F3" s="852"/>
      <c r="G3" s="852"/>
      <c r="H3" s="852"/>
      <c r="I3" s="852"/>
      <c r="J3" s="852"/>
    </row>
    <row r="4" spans="1:10" ht="25.5" customHeight="1" x14ac:dyDescent="0.2">
      <c r="C4" s="853" t="s">
        <v>691</v>
      </c>
      <c r="D4" s="853"/>
      <c r="E4" s="853"/>
      <c r="F4" s="853"/>
      <c r="G4" s="853"/>
      <c r="H4" s="853"/>
      <c r="I4" s="853"/>
      <c r="J4" s="853"/>
    </row>
    <row r="5" spans="1:10" ht="25.5" customHeight="1" x14ac:dyDescent="0.2">
      <c r="C5" s="294" t="s">
        <v>692</v>
      </c>
      <c r="D5" s="336"/>
      <c r="E5" s="336"/>
      <c r="F5" s="336"/>
      <c r="G5" s="336"/>
      <c r="H5" s="336"/>
      <c r="I5" s="336"/>
      <c r="J5" s="336"/>
    </row>
    <row r="6" spans="1:10" ht="32.450000000000003" customHeight="1" x14ac:dyDescent="0.2">
      <c r="C6" s="856" t="s">
        <v>805</v>
      </c>
      <c r="D6" s="856"/>
      <c r="E6" s="856"/>
      <c r="F6" s="856"/>
      <c r="G6" s="856"/>
      <c r="H6" s="856"/>
      <c r="I6" s="856"/>
      <c r="J6" s="856"/>
    </row>
    <row r="7" spans="1:10" ht="38.450000000000003" customHeight="1" x14ac:dyDescent="0.2">
      <c r="C7" s="857" t="s">
        <v>806</v>
      </c>
      <c r="D7" s="857"/>
      <c r="E7" s="857"/>
      <c r="F7" s="857"/>
      <c r="G7" s="857"/>
      <c r="H7" s="857"/>
      <c r="I7" s="857"/>
      <c r="J7" s="857"/>
    </row>
    <row r="9" spans="1:10" ht="12.6" customHeight="1" x14ac:dyDescent="0.2">
      <c r="C9" s="740" t="s">
        <v>693</v>
      </c>
      <c r="D9" s="740" t="s">
        <v>694</v>
      </c>
      <c r="E9" s="740" t="s">
        <v>695</v>
      </c>
      <c r="F9" s="740" t="str">
        <f>Title!AC2&amp;" Fee Inc GST"</f>
        <v>2025/26 Fee Inc GST</v>
      </c>
      <c r="G9" s="740" t="str">
        <f>Title!AD2&amp;" Fee Inc GST"</f>
        <v>2026/27 Fee Inc GST</v>
      </c>
      <c r="H9" s="740" t="s">
        <v>696</v>
      </c>
      <c r="I9" s="740" t="s">
        <v>696</v>
      </c>
      <c r="J9" s="740" t="s">
        <v>697</v>
      </c>
    </row>
    <row r="10" spans="1:10" ht="20.25" customHeight="1" x14ac:dyDescent="0.2">
      <c r="C10" s="740"/>
      <c r="D10" s="740"/>
      <c r="E10" s="740"/>
      <c r="F10" s="740"/>
      <c r="G10" s="740"/>
      <c r="H10" s="740"/>
      <c r="I10" s="740"/>
      <c r="J10" s="740"/>
    </row>
    <row r="11" spans="1:10" x14ac:dyDescent="0.2">
      <c r="C11" s="740"/>
      <c r="D11" s="740"/>
      <c r="E11" s="740"/>
      <c r="F11" s="526" t="s">
        <v>97</v>
      </c>
      <c r="G11" s="526" t="s">
        <v>97</v>
      </c>
      <c r="H11" s="526" t="s">
        <v>97</v>
      </c>
      <c r="I11" s="526" t="s">
        <v>87</v>
      </c>
      <c r="J11" s="740"/>
    </row>
    <row r="12" spans="1:10" x14ac:dyDescent="0.2">
      <c r="C12" s="267" t="s">
        <v>698</v>
      </c>
      <c r="D12" s="268"/>
      <c r="E12" s="268"/>
      <c r="F12" s="269"/>
      <c r="G12" s="577"/>
      <c r="H12" s="265"/>
      <c r="I12" s="265"/>
      <c r="J12" s="265"/>
    </row>
    <row r="13" spans="1:10" x14ac:dyDescent="0.2">
      <c r="C13" s="266" t="s">
        <v>699</v>
      </c>
      <c r="D13" s="270" t="s">
        <v>700</v>
      </c>
      <c r="E13" s="271" t="s">
        <v>701</v>
      </c>
      <c r="F13" s="272">
        <v>0</v>
      </c>
      <c r="G13" s="578">
        <v>0</v>
      </c>
      <c r="H13" s="273">
        <f>G13-F13</f>
        <v>0</v>
      </c>
      <c r="I13" s="274" t="s">
        <v>87</v>
      </c>
      <c r="J13" s="271" t="s">
        <v>702</v>
      </c>
    </row>
    <row r="14" spans="1:10" x14ac:dyDescent="0.2">
      <c r="C14" s="266" t="s">
        <v>703</v>
      </c>
      <c r="D14" s="270" t="s">
        <v>704</v>
      </c>
      <c r="E14" s="271" t="s">
        <v>705</v>
      </c>
      <c r="F14" s="272">
        <v>0</v>
      </c>
      <c r="G14" s="578">
        <v>0</v>
      </c>
      <c r="H14" s="273">
        <f t="shared" ref="H14:H16" si="0">G14-F14</f>
        <v>0</v>
      </c>
      <c r="I14" s="274" t="s">
        <v>87</v>
      </c>
      <c r="J14" s="271" t="s">
        <v>702</v>
      </c>
    </row>
    <row r="15" spans="1:10" x14ac:dyDescent="0.2">
      <c r="C15" s="266" t="s">
        <v>706</v>
      </c>
      <c r="D15" s="270" t="s">
        <v>700</v>
      </c>
      <c r="E15" s="271" t="s">
        <v>705</v>
      </c>
      <c r="F15" s="272">
        <v>0</v>
      </c>
      <c r="G15" s="578">
        <v>0</v>
      </c>
      <c r="H15" s="273">
        <f t="shared" si="0"/>
        <v>0</v>
      </c>
      <c r="I15" s="274" t="s">
        <v>87</v>
      </c>
      <c r="J15" s="271" t="s">
        <v>702</v>
      </c>
    </row>
    <row r="16" spans="1:10" x14ac:dyDescent="0.2">
      <c r="C16" s="266" t="s">
        <v>707</v>
      </c>
      <c r="D16" s="270" t="s">
        <v>700</v>
      </c>
      <c r="E16" s="271" t="s">
        <v>705</v>
      </c>
      <c r="F16" s="272">
        <v>0</v>
      </c>
      <c r="G16" s="578">
        <v>0</v>
      </c>
      <c r="H16" s="273">
        <f t="shared" si="0"/>
        <v>0</v>
      </c>
      <c r="I16" s="274" t="s">
        <v>87</v>
      </c>
      <c r="J16" s="271" t="s">
        <v>702</v>
      </c>
    </row>
    <row r="17" spans="2:10" x14ac:dyDescent="0.2">
      <c r="C17" s="266"/>
      <c r="D17" s="271"/>
      <c r="E17" s="271"/>
      <c r="F17" s="275"/>
      <c r="G17" s="579"/>
      <c r="H17" s="276"/>
      <c r="I17" s="277"/>
      <c r="J17" s="278"/>
    </row>
    <row r="18" spans="2:10" ht="27" customHeight="1" thickBot="1" x14ac:dyDescent="0.25">
      <c r="C18" s="854" t="s">
        <v>708</v>
      </c>
      <c r="D18" s="854"/>
      <c r="E18" s="854"/>
      <c r="F18" s="854"/>
      <c r="G18" s="854"/>
      <c r="H18" s="854"/>
      <c r="I18" s="854"/>
      <c r="J18" s="854"/>
    </row>
    <row r="19" spans="2:10" x14ac:dyDescent="0.2">
      <c r="C19" s="267" t="s">
        <v>709</v>
      </c>
      <c r="D19" s="268"/>
      <c r="E19" s="268"/>
      <c r="F19" s="269"/>
      <c r="G19" s="577"/>
      <c r="H19" s="265"/>
      <c r="I19" s="265"/>
      <c r="J19" s="265"/>
    </row>
    <row r="20" spans="2:10" x14ac:dyDescent="0.2">
      <c r="C20" s="266" t="s">
        <v>710</v>
      </c>
      <c r="D20" s="270"/>
      <c r="E20" s="271"/>
      <c r="F20" s="272"/>
      <c r="G20" s="578"/>
      <c r="H20" s="273"/>
      <c r="I20" s="274"/>
      <c r="J20" s="271"/>
    </row>
    <row r="21" spans="2:10" x14ac:dyDescent="0.2">
      <c r="C21" s="266" t="s">
        <v>711</v>
      </c>
      <c r="D21" s="270" t="s">
        <v>712</v>
      </c>
      <c r="E21" s="271" t="s">
        <v>705</v>
      </c>
      <c r="F21" s="272">
        <v>0</v>
      </c>
      <c r="G21" s="578">
        <v>0</v>
      </c>
      <c r="H21" s="273">
        <f t="shared" ref="H21:H26" si="1">G21-F21</f>
        <v>0</v>
      </c>
      <c r="I21" s="274" t="s">
        <v>87</v>
      </c>
      <c r="J21" s="271" t="s">
        <v>713</v>
      </c>
    </row>
    <row r="22" spans="2:10" x14ac:dyDescent="0.2">
      <c r="C22" s="266" t="s">
        <v>714</v>
      </c>
      <c r="D22" s="270" t="s">
        <v>712</v>
      </c>
      <c r="E22" s="271" t="s">
        <v>705</v>
      </c>
      <c r="F22" s="272">
        <v>0</v>
      </c>
      <c r="G22" s="578">
        <v>0</v>
      </c>
      <c r="H22" s="273">
        <f t="shared" si="1"/>
        <v>0</v>
      </c>
      <c r="I22" s="274" t="s">
        <v>87</v>
      </c>
      <c r="J22" s="271" t="s">
        <v>713</v>
      </c>
    </row>
    <row r="23" spans="2:10" x14ac:dyDescent="0.2">
      <c r="C23" s="266"/>
      <c r="D23" s="270"/>
      <c r="E23" s="271"/>
      <c r="F23" s="272"/>
      <c r="G23" s="578"/>
      <c r="H23" s="273"/>
      <c r="I23" s="274"/>
      <c r="J23" s="271"/>
    </row>
    <row r="24" spans="2:10" x14ac:dyDescent="0.2">
      <c r="C24" s="266" t="s">
        <v>715</v>
      </c>
      <c r="D24" s="270"/>
      <c r="E24" s="271"/>
      <c r="F24" s="272"/>
      <c r="G24" s="578"/>
      <c r="H24" s="273"/>
      <c r="I24" s="274"/>
      <c r="J24" s="271"/>
    </row>
    <row r="25" spans="2:10" x14ac:dyDescent="0.2">
      <c r="B25" s="649"/>
      <c r="C25" s="858" t="s">
        <v>711</v>
      </c>
      <c r="D25" s="858"/>
      <c r="E25" s="271" t="s">
        <v>705</v>
      </c>
      <c r="F25" s="272">
        <v>0</v>
      </c>
      <c r="G25" s="578">
        <v>0</v>
      </c>
      <c r="H25" s="273">
        <f t="shared" ref="H25" si="2">G25-F25</f>
        <v>0</v>
      </c>
      <c r="I25" s="274" t="s">
        <v>87</v>
      </c>
      <c r="J25" s="271" t="s">
        <v>713</v>
      </c>
    </row>
    <row r="26" spans="2:10" x14ac:dyDescent="0.2">
      <c r="C26" s="266" t="s">
        <v>714</v>
      </c>
      <c r="D26" s="270" t="s">
        <v>712</v>
      </c>
      <c r="E26" s="271" t="s">
        <v>705</v>
      </c>
      <c r="F26" s="272">
        <v>0</v>
      </c>
      <c r="G26" s="578">
        <v>0</v>
      </c>
      <c r="H26" s="273">
        <f t="shared" si="1"/>
        <v>0</v>
      </c>
      <c r="I26" s="274" t="s">
        <v>87</v>
      </c>
      <c r="J26" s="271" t="s">
        <v>713</v>
      </c>
    </row>
    <row r="27" spans="2:10" x14ac:dyDescent="0.2">
      <c r="C27" s="266"/>
      <c r="D27" s="270"/>
      <c r="E27" s="271"/>
      <c r="F27" s="272"/>
      <c r="G27" s="578"/>
      <c r="H27" s="273"/>
      <c r="I27" s="274"/>
      <c r="J27" s="271"/>
    </row>
    <row r="28" spans="2:10" x14ac:dyDescent="0.2">
      <c r="C28" s="266" t="s">
        <v>716</v>
      </c>
      <c r="D28" s="270"/>
      <c r="E28" s="271"/>
      <c r="F28" s="272"/>
      <c r="G28" s="578"/>
      <c r="H28" s="273"/>
      <c r="I28" s="274"/>
      <c r="J28" s="271"/>
    </row>
    <row r="29" spans="2:10" x14ac:dyDescent="0.2">
      <c r="C29" s="266" t="s">
        <v>711</v>
      </c>
      <c r="D29" s="270" t="s">
        <v>712</v>
      </c>
      <c r="E29" s="271" t="s">
        <v>705</v>
      </c>
      <c r="F29" s="272">
        <v>0</v>
      </c>
      <c r="G29" s="578">
        <v>0</v>
      </c>
      <c r="H29" s="273">
        <f t="shared" ref="H29:H30" si="3">G29-F29</f>
        <v>0</v>
      </c>
      <c r="I29" s="274" t="s">
        <v>87</v>
      </c>
      <c r="J29" s="271" t="s">
        <v>713</v>
      </c>
    </row>
    <row r="30" spans="2:10" x14ac:dyDescent="0.2">
      <c r="C30" s="266" t="s">
        <v>714</v>
      </c>
      <c r="D30" s="270" t="s">
        <v>712</v>
      </c>
      <c r="E30" s="271" t="s">
        <v>705</v>
      </c>
      <c r="F30" s="272">
        <v>0</v>
      </c>
      <c r="G30" s="578">
        <v>0</v>
      </c>
      <c r="H30" s="273">
        <f t="shared" si="3"/>
        <v>0</v>
      </c>
      <c r="I30" s="274" t="s">
        <v>87</v>
      </c>
      <c r="J30" s="271" t="s">
        <v>713</v>
      </c>
    </row>
    <row r="31" spans="2:10" x14ac:dyDescent="0.2">
      <c r="C31" s="266"/>
      <c r="D31" s="270"/>
      <c r="E31" s="271"/>
      <c r="F31" s="272"/>
      <c r="G31" s="578"/>
      <c r="H31" s="273"/>
      <c r="I31" s="274"/>
      <c r="J31" s="271"/>
    </row>
    <row r="32" spans="2:10" x14ac:dyDescent="0.2">
      <c r="C32" s="266" t="s">
        <v>717</v>
      </c>
      <c r="D32" s="270"/>
      <c r="E32" s="271"/>
      <c r="F32" s="272"/>
      <c r="G32" s="578"/>
      <c r="H32" s="273"/>
      <c r="I32" s="274"/>
      <c r="J32" s="271"/>
    </row>
    <row r="33" spans="3:10" x14ac:dyDescent="0.2">
      <c r="C33" s="266" t="s">
        <v>711</v>
      </c>
      <c r="D33" s="270" t="s">
        <v>712</v>
      </c>
      <c r="E33" s="271" t="s">
        <v>705</v>
      </c>
      <c r="F33" s="272">
        <v>0</v>
      </c>
      <c r="G33" s="578">
        <v>0</v>
      </c>
      <c r="H33" s="273">
        <f t="shared" ref="H33:H34" si="4">G33-F33</f>
        <v>0</v>
      </c>
      <c r="I33" s="274" t="s">
        <v>87</v>
      </c>
      <c r="J33" s="271" t="s">
        <v>713</v>
      </c>
    </row>
    <row r="34" spans="3:10" x14ac:dyDescent="0.2">
      <c r="C34" s="266" t="s">
        <v>714</v>
      </c>
      <c r="D34" s="270" t="s">
        <v>712</v>
      </c>
      <c r="E34" s="271" t="s">
        <v>705</v>
      </c>
      <c r="F34" s="272">
        <v>0</v>
      </c>
      <c r="G34" s="578">
        <v>0</v>
      </c>
      <c r="H34" s="273">
        <f t="shared" si="4"/>
        <v>0</v>
      </c>
      <c r="I34" s="274" t="s">
        <v>87</v>
      </c>
      <c r="J34" s="271" t="s">
        <v>713</v>
      </c>
    </row>
    <row r="35" spans="3:10" x14ac:dyDescent="0.2">
      <c r="C35" s="266"/>
      <c r="D35" s="270"/>
      <c r="E35" s="271"/>
      <c r="F35" s="272"/>
      <c r="G35" s="578"/>
      <c r="H35" s="273"/>
      <c r="I35" s="274"/>
      <c r="J35" s="271"/>
    </row>
    <row r="36" spans="3:10" ht="12.75" customHeight="1" x14ac:dyDescent="0.2">
      <c r="C36" s="266"/>
      <c r="D36" s="270"/>
      <c r="E36" s="271"/>
      <c r="F36" s="272"/>
      <c r="G36" s="284"/>
      <c r="H36" s="273"/>
      <c r="I36" s="274"/>
      <c r="J36" s="271"/>
    </row>
    <row r="37" spans="3:10" ht="12.75" customHeight="1" x14ac:dyDescent="0.2">
      <c r="C37" s="740" t="s">
        <v>693</v>
      </c>
      <c r="D37" s="740" t="s">
        <v>694</v>
      </c>
      <c r="E37" s="740" t="s">
        <v>695</v>
      </c>
      <c r="F37" s="740" t="str">
        <f>F9</f>
        <v>2025/26 Fee Inc GST</v>
      </c>
      <c r="G37" s="740" t="str">
        <f>G9</f>
        <v>2026/27 Fee Inc GST</v>
      </c>
      <c r="H37" s="740" t="s">
        <v>696</v>
      </c>
      <c r="I37" s="740" t="s">
        <v>696</v>
      </c>
      <c r="J37" s="740" t="s">
        <v>697</v>
      </c>
    </row>
    <row r="38" spans="3:10" ht="21" customHeight="1" x14ac:dyDescent="0.2">
      <c r="C38" s="740"/>
      <c r="D38" s="740"/>
      <c r="E38" s="740"/>
      <c r="F38" s="740"/>
      <c r="G38" s="740"/>
      <c r="H38" s="740"/>
      <c r="I38" s="740"/>
      <c r="J38" s="740"/>
    </row>
    <row r="39" spans="3:10" ht="12.75" customHeight="1" x14ac:dyDescent="0.2">
      <c r="C39" s="740"/>
      <c r="D39" s="740"/>
      <c r="E39" s="740"/>
      <c r="F39" s="526" t="s">
        <v>97</v>
      </c>
      <c r="G39" s="526" t="s">
        <v>97</v>
      </c>
      <c r="H39" s="526" t="s">
        <v>97</v>
      </c>
      <c r="I39" s="526" t="s">
        <v>87</v>
      </c>
      <c r="J39" s="740"/>
    </row>
    <row r="40" spans="3:10" ht="12.75" customHeight="1" x14ac:dyDescent="0.2">
      <c r="C40" s="266" t="s">
        <v>718</v>
      </c>
      <c r="D40" s="270"/>
      <c r="E40" s="271"/>
      <c r="F40" s="272"/>
      <c r="G40" s="578"/>
      <c r="H40" s="273"/>
      <c r="I40" s="274"/>
      <c r="J40" s="271"/>
    </row>
    <row r="41" spans="3:10" ht="12.75" customHeight="1" x14ac:dyDescent="0.2">
      <c r="C41" s="266" t="s">
        <v>711</v>
      </c>
      <c r="D41" s="270" t="s">
        <v>712</v>
      </c>
      <c r="E41" s="271" t="s">
        <v>705</v>
      </c>
      <c r="F41" s="272">
        <v>0</v>
      </c>
      <c r="G41" s="578">
        <v>0</v>
      </c>
      <c r="H41" s="273">
        <f t="shared" ref="H41:H42" si="5">G41-F41</f>
        <v>0</v>
      </c>
      <c r="I41" s="274" t="s">
        <v>87</v>
      </c>
      <c r="J41" s="271" t="s">
        <v>713</v>
      </c>
    </row>
    <row r="42" spans="3:10" ht="12.75" customHeight="1" x14ac:dyDescent="0.2">
      <c r="C42" s="266" t="s">
        <v>714</v>
      </c>
      <c r="D42" s="270" t="s">
        <v>712</v>
      </c>
      <c r="E42" s="271" t="s">
        <v>705</v>
      </c>
      <c r="F42" s="272">
        <v>0</v>
      </c>
      <c r="G42" s="578">
        <v>0</v>
      </c>
      <c r="H42" s="273">
        <f t="shared" si="5"/>
        <v>0</v>
      </c>
      <c r="I42" s="274" t="s">
        <v>87</v>
      </c>
      <c r="J42" s="271" t="s">
        <v>713</v>
      </c>
    </row>
    <row r="43" spans="3:10" ht="12.75" customHeight="1" x14ac:dyDescent="0.2">
      <c r="C43" s="266"/>
      <c r="D43" s="270"/>
      <c r="E43" s="271"/>
      <c r="F43" s="272"/>
      <c r="G43" s="578"/>
      <c r="H43" s="273"/>
      <c r="I43" s="274"/>
      <c r="J43" s="271"/>
    </row>
    <row r="44" spans="3:10" x14ac:dyDescent="0.2">
      <c r="C44" s="266" t="s">
        <v>719</v>
      </c>
      <c r="D44" s="270"/>
      <c r="E44" s="271"/>
      <c r="F44" s="272"/>
      <c r="G44" s="578"/>
      <c r="H44" s="273"/>
      <c r="I44" s="274"/>
      <c r="J44" s="271"/>
    </row>
    <row r="45" spans="3:10" x14ac:dyDescent="0.2">
      <c r="C45" s="266" t="s">
        <v>711</v>
      </c>
      <c r="D45" s="270" t="s">
        <v>712</v>
      </c>
      <c r="E45" s="271" t="s">
        <v>705</v>
      </c>
      <c r="F45" s="272">
        <v>0</v>
      </c>
      <c r="G45" s="578">
        <v>0</v>
      </c>
      <c r="H45" s="273">
        <f t="shared" ref="H45:H46" si="6">G45-F45</f>
        <v>0</v>
      </c>
      <c r="I45" s="274" t="s">
        <v>87</v>
      </c>
      <c r="J45" s="271" t="s">
        <v>713</v>
      </c>
    </row>
    <row r="46" spans="3:10" x14ac:dyDescent="0.2">
      <c r="C46" s="266" t="s">
        <v>714</v>
      </c>
      <c r="D46" s="270" t="s">
        <v>712</v>
      </c>
      <c r="E46" s="271" t="s">
        <v>705</v>
      </c>
      <c r="F46" s="272">
        <v>0</v>
      </c>
      <c r="G46" s="578">
        <v>0</v>
      </c>
      <c r="H46" s="273">
        <f t="shared" si="6"/>
        <v>0</v>
      </c>
      <c r="I46" s="274" t="s">
        <v>87</v>
      </c>
      <c r="J46" s="271" t="s">
        <v>713</v>
      </c>
    </row>
    <row r="47" spans="3:10" x14ac:dyDescent="0.2">
      <c r="C47" s="266"/>
      <c r="D47" s="270"/>
      <c r="E47" s="271"/>
      <c r="F47" s="272"/>
      <c r="G47" s="578"/>
      <c r="H47" s="273"/>
      <c r="I47" s="274"/>
      <c r="J47" s="271"/>
    </row>
    <row r="48" spans="3:10" x14ac:dyDescent="0.2">
      <c r="C48" s="266" t="s">
        <v>720</v>
      </c>
      <c r="D48" s="270"/>
      <c r="E48" s="271"/>
      <c r="F48" s="272"/>
      <c r="G48" s="578"/>
      <c r="H48" s="273"/>
      <c r="I48" s="274"/>
      <c r="J48" s="271"/>
    </row>
    <row r="49" spans="3:10" x14ac:dyDescent="0.2">
      <c r="C49" s="266" t="s">
        <v>711</v>
      </c>
      <c r="D49" s="270" t="s">
        <v>712</v>
      </c>
      <c r="E49" s="271" t="s">
        <v>705</v>
      </c>
      <c r="F49" s="272">
        <v>0</v>
      </c>
      <c r="G49" s="578">
        <v>0</v>
      </c>
      <c r="H49" s="273">
        <f t="shared" ref="H49:H50" si="7">G49-F49</f>
        <v>0</v>
      </c>
      <c r="I49" s="274" t="s">
        <v>87</v>
      </c>
      <c r="J49" s="271" t="s">
        <v>713</v>
      </c>
    </row>
    <row r="50" spans="3:10" x14ac:dyDescent="0.2">
      <c r="C50" s="266" t="s">
        <v>714</v>
      </c>
      <c r="D50" s="270" t="s">
        <v>712</v>
      </c>
      <c r="E50" s="271" t="s">
        <v>705</v>
      </c>
      <c r="F50" s="272">
        <v>0</v>
      </c>
      <c r="G50" s="578">
        <v>0</v>
      </c>
      <c r="H50" s="273">
        <f t="shared" si="7"/>
        <v>0</v>
      </c>
      <c r="I50" s="274" t="s">
        <v>87</v>
      </c>
      <c r="J50" s="271" t="s">
        <v>713</v>
      </c>
    </row>
    <row r="51" spans="3:10" x14ac:dyDescent="0.2">
      <c r="C51" s="266"/>
      <c r="D51" s="270"/>
      <c r="E51" s="271"/>
      <c r="F51" s="272"/>
      <c r="G51" s="578"/>
      <c r="H51" s="273"/>
      <c r="I51" s="274"/>
      <c r="J51" s="271"/>
    </row>
    <row r="52" spans="3:10" x14ac:dyDescent="0.2">
      <c r="C52" s="266" t="s">
        <v>721</v>
      </c>
      <c r="D52" s="270"/>
      <c r="E52" s="271"/>
      <c r="F52" s="272"/>
      <c r="G52" s="578"/>
      <c r="H52" s="273"/>
      <c r="I52" s="274"/>
      <c r="J52" s="271"/>
    </row>
    <row r="53" spans="3:10" x14ac:dyDescent="0.2">
      <c r="C53" s="266" t="s">
        <v>711</v>
      </c>
      <c r="D53" s="270" t="s">
        <v>712</v>
      </c>
      <c r="E53" s="271" t="s">
        <v>705</v>
      </c>
      <c r="F53" s="272">
        <v>0</v>
      </c>
      <c r="G53" s="578">
        <v>0</v>
      </c>
      <c r="H53" s="273">
        <f t="shared" ref="H53:H54" si="8">G53-F53</f>
        <v>0</v>
      </c>
      <c r="I53" s="274" t="s">
        <v>87</v>
      </c>
      <c r="J53" s="271" t="s">
        <v>713</v>
      </c>
    </row>
    <row r="54" spans="3:10" x14ac:dyDescent="0.2">
      <c r="C54" s="266" t="s">
        <v>714</v>
      </c>
      <c r="D54" s="270" t="s">
        <v>712</v>
      </c>
      <c r="E54" s="271" t="s">
        <v>705</v>
      </c>
      <c r="F54" s="272">
        <v>0</v>
      </c>
      <c r="G54" s="578">
        <v>0</v>
      </c>
      <c r="H54" s="273">
        <f t="shared" si="8"/>
        <v>0</v>
      </c>
      <c r="I54" s="274" t="s">
        <v>87</v>
      </c>
      <c r="J54" s="271" t="s">
        <v>713</v>
      </c>
    </row>
    <row r="55" spans="3:10" x14ac:dyDescent="0.2">
      <c r="C55" s="266"/>
      <c r="D55" s="270"/>
      <c r="E55" s="271"/>
      <c r="F55" s="272"/>
      <c r="G55" s="578"/>
      <c r="H55" s="273"/>
      <c r="I55" s="274"/>
      <c r="J55" s="271"/>
    </row>
    <row r="56" spans="3:10" x14ac:dyDescent="0.2">
      <c r="C56" s="266" t="s">
        <v>722</v>
      </c>
      <c r="D56" s="270"/>
      <c r="E56" s="271"/>
      <c r="F56" s="272"/>
      <c r="G56" s="578"/>
      <c r="H56" s="273"/>
      <c r="I56" s="274"/>
      <c r="J56" s="271"/>
    </row>
    <row r="57" spans="3:10" x14ac:dyDescent="0.2">
      <c r="C57" s="266" t="s">
        <v>711</v>
      </c>
      <c r="D57" s="270" t="s">
        <v>712</v>
      </c>
      <c r="E57" s="271" t="s">
        <v>705</v>
      </c>
      <c r="F57" s="272">
        <v>0</v>
      </c>
      <c r="G57" s="578">
        <v>0</v>
      </c>
      <c r="H57" s="273">
        <f t="shared" ref="H57:H58" si="9">G57-F57</f>
        <v>0</v>
      </c>
      <c r="I57" s="274" t="s">
        <v>87</v>
      </c>
      <c r="J57" s="271" t="s">
        <v>713</v>
      </c>
    </row>
    <row r="58" spans="3:10" x14ac:dyDescent="0.2">
      <c r="C58" s="266" t="s">
        <v>714</v>
      </c>
      <c r="D58" s="270" t="s">
        <v>712</v>
      </c>
      <c r="E58" s="271" t="s">
        <v>705</v>
      </c>
      <c r="F58" s="272">
        <v>0</v>
      </c>
      <c r="G58" s="578">
        <v>0</v>
      </c>
      <c r="H58" s="273">
        <f t="shared" si="9"/>
        <v>0</v>
      </c>
      <c r="I58" s="274" t="s">
        <v>87</v>
      </c>
      <c r="J58" s="271" t="s">
        <v>713</v>
      </c>
    </row>
    <row r="59" spans="3:10" ht="25.5" customHeight="1" x14ac:dyDescent="0.2">
      <c r="C59" s="855" t="s">
        <v>708</v>
      </c>
      <c r="D59" s="855"/>
      <c r="E59" s="855"/>
      <c r="F59" s="855"/>
      <c r="G59" s="855"/>
      <c r="H59" s="855"/>
      <c r="I59" s="855"/>
      <c r="J59" s="855"/>
    </row>
    <row r="60" spans="3:10" ht="13.5" thickBot="1" x14ac:dyDescent="0.25">
      <c r="C60" s="279"/>
      <c r="D60" s="280"/>
      <c r="E60" s="280"/>
      <c r="F60" s="281"/>
      <c r="G60" s="580"/>
      <c r="H60" s="282"/>
      <c r="I60" s="283"/>
    </row>
    <row r="61" spans="3:10" x14ac:dyDescent="0.2">
      <c r="C61" s="267" t="s">
        <v>723</v>
      </c>
      <c r="D61" s="268"/>
      <c r="E61" s="268"/>
      <c r="F61" s="269"/>
      <c r="G61" s="577"/>
      <c r="H61" s="265"/>
      <c r="I61" s="265"/>
      <c r="J61" s="265"/>
    </row>
    <row r="62" spans="3:10" ht="33.75" x14ac:dyDescent="0.2">
      <c r="C62" s="270" t="s">
        <v>724</v>
      </c>
      <c r="D62" s="270" t="s">
        <v>725</v>
      </c>
      <c r="E62" s="271" t="s">
        <v>701</v>
      </c>
      <c r="F62" s="284" t="s">
        <v>726</v>
      </c>
      <c r="G62" s="578" t="s">
        <v>726</v>
      </c>
      <c r="H62" s="285" t="s">
        <v>727</v>
      </c>
      <c r="I62" s="274" t="s">
        <v>727</v>
      </c>
      <c r="J62" s="271" t="s">
        <v>702</v>
      </c>
    </row>
    <row r="63" spans="3:10" ht="33.75" x14ac:dyDescent="0.2">
      <c r="C63" s="286" t="s">
        <v>728</v>
      </c>
      <c r="D63" s="270" t="s">
        <v>725</v>
      </c>
      <c r="E63" s="271" t="s">
        <v>701</v>
      </c>
      <c r="F63" s="284" t="s">
        <v>729</v>
      </c>
      <c r="G63" s="578" t="s">
        <v>729</v>
      </c>
      <c r="H63" s="285" t="s">
        <v>727</v>
      </c>
      <c r="I63" s="274" t="s">
        <v>727</v>
      </c>
      <c r="J63" s="271" t="s">
        <v>702</v>
      </c>
    </row>
    <row r="64" spans="3:10" x14ac:dyDescent="0.2">
      <c r="C64" s="266" t="s">
        <v>730</v>
      </c>
      <c r="D64" s="270" t="s">
        <v>731</v>
      </c>
      <c r="E64" s="271" t="s">
        <v>701</v>
      </c>
      <c r="F64" s="272">
        <v>0</v>
      </c>
      <c r="G64" s="578">
        <v>0</v>
      </c>
      <c r="H64" s="273">
        <f t="shared" ref="H64:H66" si="10">G64-F64</f>
        <v>0</v>
      </c>
      <c r="I64" s="274" t="s">
        <v>87</v>
      </c>
      <c r="J64" s="271" t="s">
        <v>702</v>
      </c>
    </row>
    <row r="65" spans="3:10" x14ac:dyDescent="0.2">
      <c r="C65" s="266" t="s">
        <v>732</v>
      </c>
      <c r="D65" s="270" t="s">
        <v>731</v>
      </c>
      <c r="E65" s="271" t="s">
        <v>701</v>
      </c>
      <c r="F65" s="272">
        <v>0</v>
      </c>
      <c r="G65" s="578">
        <v>0</v>
      </c>
      <c r="H65" s="273">
        <f t="shared" si="10"/>
        <v>0</v>
      </c>
      <c r="I65" s="274" t="s">
        <v>87</v>
      </c>
      <c r="J65" s="271" t="s">
        <v>702</v>
      </c>
    </row>
    <row r="66" spans="3:10" x14ac:dyDescent="0.2">
      <c r="C66" s="266" t="s">
        <v>733</v>
      </c>
      <c r="D66" s="270" t="s">
        <v>731</v>
      </c>
      <c r="E66" s="271" t="s">
        <v>701</v>
      </c>
      <c r="F66" s="272">
        <v>0</v>
      </c>
      <c r="G66" s="578">
        <v>0</v>
      </c>
      <c r="H66" s="273">
        <f t="shared" si="10"/>
        <v>0</v>
      </c>
      <c r="I66" s="274" t="s">
        <v>87</v>
      </c>
      <c r="J66" s="271" t="s">
        <v>702</v>
      </c>
    </row>
    <row r="67" spans="3:10" x14ac:dyDescent="0.2">
      <c r="C67" s="266"/>
      <c r="D67" s="271"/>
      <c r="E67" s="271"/>
      <c r="F67" s="275"/>
      <c r="G67" s="579"/>
      <c r="H67" s="276"/>
      <c r="I67" s="277"/>
      <c r="J67" s="278"/>
    </row>
    <row r="68" spans="3:10" ht="25.5" customHeight="1" thickBot="1" x14ac:dyDescent="0.25">
      <c r="C68" s="854" t="s">
        <v>708</v>
      </c>
      <c r="D68" s="854"/>
      <c r="E68" s="854"/>
      <c r="F68" s="854"/>
      <c r="G68" s="854"/>
      <c r="H68" s="854"/>
      <c r="I68" s="854"/>
      <c r="J68" s="854"/>
    </row>
    <row r="69" spans="3:10" x14ac:dyDescent="0.2">
      <c r="C69" s="320"/>
      <c r="D69" s="320"/>
      <c r="E69" s="320"/>
      <c r="F69" s="320"/>
      <c r="G69" s="320"/>
      <c r="H69" s="320"/>
      <c r="I69" s="320"/>
      <c r="J69" s="320"/>
    </row>
    <row r="70" spans="3:10" x14ac:dyDescent="0.2">
      <c r="C70" s="320"/>
      <c r="D70" s="320"/>
      <c r="E70" s="320"/>
      <c r="F70" s="320"/>
      <c r="G70" s="320"/>
      <c r="H70" s="320"/>
      <c r="I70" s="320"/>
      <c r="J70" s="320"/>
    </row>
    <row r="71" spans="3:10" ht="25.5" customHeight="1" x14ac:dyDescent="0.2">
      <c r="C71" s="740" t="s">
        <v>693</v>
      </c>
      <c r="D71" s="740" t="s">
        <v>694</v>
      </c>
      <c r="E71" s="740" t="s">
        <v>695</v>
      </c>
      <c r="F71" s="740" t="str">
        <f>F37</f>
        <v>2025/26 Fee Inc GST</v>
      </c>
      <c r="G71" s="740" t="str">
        <f>G37</f>
        <v>2026/27 Fee Inc GST</v>
      </c>
      <c r="H71" s="740" t="s">
        <v>696</v>
      </c>
      <c r="I71" s="740" t="s">
        <v>696</v>
      </c>
      <c r="J71" s="740" t="s">
        <v>697</v>
      </c>
    </row>
    <row r="72" spans="3:10" ht="15.75" customHeight="1" x14ac:dyDescent="0.2">
      <c r="C72" s="740"/>
      <c r="D72" s="740"/>
      <c r="E72" s="740"/>
      <c r="F72" s="740"/>
      <c r="G72" s="740"/>
      <c r="H72" s="740"/>
      <c r="I72" s="740"/>
      <c r="J72" s="740"/>
    </row>
    <row r="73" spans="3:10" x14ac:dyDescent="0.2">
      <c r="C73" s="740"/>
      <c r="D73" s="740"/>
      <c r="E73" s="740"/>
      <c r="F73" s="526" t="s">
        <v>97</v>
      </c>
      <c r="G73" s="526" t="s">
        <v>97</v>
      </c>
      <c r="H73" s="526" t="s">
        <v>97</v>
      </c>
      <c r="I73" s="526" t="s">
        <v>87</v>
      </c>
      <c r="J73" s="740"/>
    </row>
    <row r="74" spans="3:10" ht="22.5" customHeight="1" x14ac:dyDescent="0.2">
      <c r="C74" s="231" t="s">
        <v>734</v>
      </c>
      <c r="D74" s="287"/>
      <c r="E74" s="287"/>
      <c r="F74" s="287"/>
      <c r="G74" s="287"/>
      <c r="H74" s="287"/>
      <c r="I74" s="287"/>
      <c r="J74" s="287"/>
    </row>
    <row r="75" spans="3:10" x14ac:dyDescent="0.2">
      <c r="C75" s="266" t="s">
        <v>735</v>
      </c>
      <c r="D75" s="270"/>
      <c r="E75" s="271"/>
      <c r="F75" s="272"/>
      <c r="G75" s="578"/>
      <c r="H75" s="273"/>
      <c r="I75" s="274"/>
      <c r="J75" s="271"/>
    </row>
    <row r="76" spans="3:10" x14ac:dyDescent="0.2">
      <c r="C76" s="266" t="s">
        <v>736</v>
      </c>
      <c r="D76" s="270" t="s">
        <v>737</v>
      </c>
      <c r="E76" s="271" t="s">
        <v>705</v>
      </c>
      <c r="F76" s="272">
        <v>0</v>
      </c>
      <c r="G76" s="578">
        <v>0</v>
      </c>
      <c r="H76" s="273">
        <f t="shared" ref="H76:H77" si="11">G76-F76</f>
        <v>0</v>
      </c>
      <c r="I76" s="274" t="s">
        <v>87</v>
      </c>
      <c r="J76" s="271" t="s">
        <v>713</v>
      </c>
    </row>
    <row r="77" spans="3:10" x14ac:dyDescent="0.2">
      <c r="C77" s="266" t="s">
        <v>738</v>
      </c>
      <c r="D77" s="270" t="s">
        <v>737</v>
      </c>
      <c r="E77" s="271" t="s">
        <v>705</v>
      </c>
      <c r="F77" s="272">
        <v>0</v>
      </c>
      <c r="G77" s="578">
        <v>0</v>
      </c>
      <c r="H77" s="273">
        <f t="shared" si="11"/>
        <v>0</v>
      </c>
      <c r="I77" s="274" t="s">
        <v>87</v>
      </c>
      <c r="J77" s="271" t="s">
        <v>713</v>
      </c>
    </row>
    <row r="78" spans="3:10" x14ac:dyDescent="0.2">
      <c r="C78" s="266"/>
      <c r="D78" s="270"/>
      <c r="E78" s="271"/>
      <c r="F78" s="272"/>
      <c r="G78" s="578"/>
      <c r="H78" s="273"/>
      <c r="I78" s="274"/>
      <c r="J78" s="271"/>
    </row>
    <row r="79" spans="3:10" x14ac:dyDescent="0.2">
      <c r="C79" s="266" t="s">
        <v>739</v>
      </c>
      <c r="D79" s="270"/>
      <c r="E79" s="271"/>
      <c r="F79" s="272"/>
      <c r="G79" s="578"/>
      <c r="H79" s="273"/>
      <c r="I79" s="274"/>
      <c r="J79" s="271"/>
    </row>
    <row r="80" spans="3:10" x14ac:dyDescent="0.2">
      <c r="C80" s="266" t="s">
        <v>736</v>
      </c>
      <c r="D80" s="270" t="s">
        <v>737</v>
      </c>
      <c r="E80" s="271" t="s">
        <v>705</v>
      </c>
      <c r="F80" s="272">
        <v>0</v>
      </c>
      <c r="G80" s="578">
        <v>0</v>
      </c>
      <c r="H80" s="273">
        <f t="shared" ref="H80:H81" si="12">G80-F80</f>
        <v>0</v>
      </c>
      <c r="I80" s="274" t="s">
        <v>87</v>
      </c>
      <c r="J80" s="271" t="s">
        <v>713</v>
      </c>
    </row>
    <row r="81" spans="3:10" x14ac:dyDescent="0.2">
      <c r="C81" s="266" t="s">
        <v>738</v>
      </c>
      <c r="D81" s="270" t="s">
        <v>737</v>
      </c>
      <c r="E81" s="271" t="s">
        <v>705</v>
      </c>
      <c r="F81" s="272">
        <v>0</v>
      </c>
      <c r="G81" s="578">
        <v>0</v>
      </c>
      <c r="H81" s="273">
        <f t="shared" si="12"/>
        <v>0</v>
      </c>
      <c r="I81" s="274" t="s">
        <v>87</v>
      </c>
      <c r="J81" s="271" t="s">
        <v>713</v>
      </c>
    </row>
    <row r="82" spans="3:10" x14ac:dyDescent="0.2">
      <c r="C82" s="266"/>
      <c r="D82" s="270"/>
      <c r="E82" s="271"/>
      <c r="F82" s="272"/>
      <c r="G82" s="578"/>
      <c r="H82" s="273"/>
      <c r="I82" s="274"/>
      <c r="J82" s="271"/>
    </row>
    <row r="83" spans="3:10" ht="22.5" customHeight="1" thickBot="1" x14ac:dyDescent="0.25">
      <c r="C83" s="854" t="s">
        <v>708</v>
      </c>
      <c r="D83" s="854"/>
      <c r="E83" s="854"/>
      <c r="F83" s="854"/>
      <c r="G83" s="854"/>
      <c r="H83" s="854"/>
      <c r="I83" s="854"/>
      <c r="J83" s="854"/>
    </row>
  </sheetData>
  <mergeCells count="33">
    <mergeCell ref="C83:J83"/>
    <mergeCell ref="C37:C39"/>
    <mergeCell ref="D37:D39"/>
    <mergeCell ref="E37:E39"/>
    <mergeCell ref="F37:F38"/>
    <mergeCell ref="G37:G38"/>
    <mergeCell ref="H37:H38"/>
    <mergeCell ref="I37:I38"/>
    <mergeCell ref="J37:J39"/>
    <mergeCell ref="I71:I72"/>
    <mergeCell ref="J71:J73"/>
    <mergeCell ref="C71:C73"/>
    <mergeCell ref="D71:D73"/>
    <mergeCell ref="C6:J6"/>
    <mergeCell ref="F71:F72"/>
    <mergeCell ref="E71:E73"/>
    <mergeCell ref="H71:H72"/>
    <mergeCell ref="C68:J68"/>
    <mergeCell ref="C7:J7"/>
    <mergeCell ref="G71:G72"/>
    <mergeCell ref="C25:D25"/>
    <mergeCell ref="C3:J3"/>
    <mergeCell ref="C4:J4"/>
    <mergeCell ref="C18:J18"/>
    <mergeCell ref="C59:J59"/>
    <mergeCell ref="I9:I10"/>
    <mergeCell ref="J9:J11"/>
    <mergeCell ref="C9:C11"/>
    <mergeCell ref="D9:D11"/>
    <mergeCell ref="E9:E11"/>
    <mergeCell ref="F9:F10"/>
    <mergeCell ref="G9:G10"/>
    <mergeCell ref="H9:H10"/>
  </mergeCells>
  <printOptions horizontalCentered="1"/>
  <pageMargins left="0.23622047244094491" right="0.23622047244094491" top="0.74803149606299213" bottom="0.74803149606299213" header="0.31496062992125984" footer="0.31496062992125984"/>
  <pageSetup paperSize="9" scale="89" orientation="portrait" r:id="rId1"/>
  <headerFooter alignWithMargins="0"/>
  <rowBreaks count="2" manualBreakCount="2">
    <brk id="35" min="1" max="10" man="1"/>
    <brk id="6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8536-CD6F-400F-8F3C-DB35908C2458}">
  <sheetPr>
    <tabColor theme="4"/>
  </sheetPr>
  <dimension ref="A1:O404"/>
  <sheetViews>
    <sheetView showGridLines="0" view="pageBreakPreview" zoomScale="80" zoomScaleNormal="90" zoomScaleSheetLayoutView="80" workbookViewId="0">
      <selection activeCell="C3" sqref="C3:O3"/>
    </sheetView>
  </sheetViews>
  <sheetFormatPr defaultColWidth="9.140625" defaultRowHeight="12.75" x14ac:dyDescent="0.2"/>
  <cols>
    <col min="1" max="1" width="1.42578125" style="367" customWidth="1"/>
    <col min="2" max="2" width="1.42578125" style="41" customWidth="1"/>
    <col min="3" max="3" width="53.7109375" style="7" customWidth="1"/>
    <col min="4" max="4" width="9.85546875" style="7" hidden="1" customWidth="1"/>
    <col min="5" max="8" width="12.5703125" style="5" customWidth="1"/>
    <col min="9" max="15" width="12.5703125" style="2" customWidth="1"/>
    <col min="16" max="16" width="5.28515625" style="2" customWidth="1"/>
    <col min="17" max="16384" width="9.140625" style="2"/>
  </cols>
  <sheetData>
    <row r="1" spans="1:15" ht="18" customHeight="1" x14ac:dyDescent="0.2">
      <c r="A1" s="83"/>
      <c r="B1" s="83"/>
      <c r="C1" s="504" t="s">
        <v>196</v>
      </c>
      <c r="D1" s="27"/>
      <c r="E1" s="3"/>
      <c r="F1" s="3"/>
      <c r="G1" s="3"/>
      <c r="H1" s="3"/>
    </row>
    <row r="2" spans="1:15" s="6" customFormat="1" x14ac:dyDescent="0.2">
      <c r="A2" s="366"/>
      <c r="B2" s="41"/>
      <c r="C2" s="10"/>
      <c r="D2" s="10"/>
      <c r="E2" s="10"/>
      <c r="F2" s="10"/>
      <c r="G2" s="10"/>
      <c r="H2" s="10"/>
    </row>
    <row r="3" spans="1:15" s="6" customFormat="1" ht="14.25" x14ac:dyDescent="0.2">
      <c r="A3" s="366"/>
      <c r="B3" s="41"/>
      <c r="C3" s="877" t="str">
        <f>"This section presents information in regard to the Budget for the 4 years from "&amp;Title!AA2&amp;" and Financial Plan Statements for the 10 years from "&amp;Title!AP2&amp;"."</f>
        <v>This section presents information in regard to the Budget for the 4 years from 2026/27 to 2029/30 and Financial Plan Statements for the 10 years from 2026/27 to 2035/36.</v>
      </c>
      <c r="D3" s="877"/>
      <c r="E3" s="877"/>
      <c r="F3" s="877"/>
      <c r="G3" s="877"/>
      <c r="H3" s="877"/>
      <c r="I3" s="877"/>
      <c r="J3" s="877"/>
      <c r="K3" s="877"/>
      <c r="L3" s="877"/>
      <c r="M3" s="877"/>
      <c r="N3" s="877"/>
      <c r="O3" s="877"/>
    </row>
    <row r="4" spans="1:15" s="6" customFormat="1" x14ac:dyDescent="0.2">
      <c r="A4" s="366"/>
      <c r="B4" s="41"/>
      <c r="C4" s="327"/>
      <c r="D4" s="327"/>
      <c r="E4" s="328"/>
      <c r="F4" s="328"/>
      <c r="G4" s="328"/>
      <c r="H4" s="328"/>
    </row>
    <row r="5" spans="1:15" s="6" customFormat="1" ht="33.6" customHeight="1" x14ac:dyDescent="0.2">
      <c r="A5" s="366"/>
      <c r="B5" s="41"/>
      <c r="C5" s="878" t="s">
        <v>740</v>
      </c>
      <c r="D5" s="878"/>
      <c r="E5" s="878"/>
      <c r="F5" s="878"/>
      <c r="G5" s="878"/>
      <c r="H5" s="878"/>
      <c r="I5" s="878"/>
      <c r="J5" s="878"/>
      <c r="K5" s="878"/>
      <c r="L5" s="878"/>
      <c r="M5" s="878"/>
      <c r="N5" s="878"/>
      <c r="O5" s="878"/>
    </row>
    <row r="6" spans="1:15" s="6" customFormat="1" ht="14.25" x14ac:dyDescent="0.2">
      <c r="A6" s="366"/>
      <c r="B6" s="41"/>
      <c r="C6" s="879" t="s">
        <v>198</v>
      </c>
      <c r="D6" s="879"/>
      <c r="E6" s="879"/>
      <c r="F6" s="879"/>
      <c r="G6" s="879"/>
      <c r="H6" s="879"/>
      <c r="I6" s="35"/>
    </row>
    <row r="7" spans="1:15" s="6" customFormat="1" ht="14.25" x14ac:dyDescent="0.2">
      <c r="A7" s="366"/>
      <c r="B7" s="41"/>
      <c r="C7" s="879" t="s">
        <v>200</v>
      </c>
      <c r="D7" s="879"/>
      <c r="E7" s="879"/>
      <c r="F7" s="879"/>
      <c r="G7" s="879"/>
      <c r="H7" s="879"/>
      <c r="I7" s="35"/>
    </row>
    <row r="8" spans="1:15" s="6" customFormat="1" ht="14.25" x14ac:dyDescent="0.2">
      <c r="A8" s="366"/>
      <c r="B8" s="41"/>
      <c r="C8" s="879" t="s">
        <v>201</v>
      </c>
      <c r="D8" s="879"/>
      <c r="E8" s="879"/>
      <c r="F8" s="879"/>
      <c r="G8" s="879"/>
      <c r="H8" s="879"/>
      <c r="I8" s="35"/>
    </row>
    <row r="9" spans="1:15" s="6" customFormat="1" ht="14.25" x14ac:dyDescent="0.2">
      <c r="A9" s="366"/>
      <c r="B9" s="41"/>
      <c r="C9" s="879" t="s">
        <v>202</v>
      </c>
      <c r="D9" s="879"/>
      <c r="E9" s="879"/>
      <c r="F9" s="879"/>
      <c r="G9" s="879"/>
      <c r="H9" s="879"/>
      <c r="I9" s="35"/>
    </row>
    <row r="10" spans="1:15" s="6" customFormat="1" ht="14.25" x14ac:dyDescent="0.2">
      <c r="A10" s="366"/>
      <c r="B10" s="41"/>
      <c r="C10" s="879" t="s">
        <v>203</v>
      </c>
      <c r="D10" s="879"/>
      <c r="E10" s="879"/>
      <c r="F10" s="879"/>
      <c r="G10" s="879"/>
      <c r="H10" s="879"/>
      <c r="I10" s="35"/>
    </row>
    <row r="11" spans="1:15" s="6" customFormat="1" ht="14.25" x14ac:dyDescent="0.2">
      <c r="A11" s="366"/>
      <c r="B11" s="43"/>
      <c r="C11" s="879" t="s">
        <v>204</v>
      </c>
      <c r="D11" s="879"/>
      <c r="E11" s="879"/>
      <c r="F11" s="879"/>
      <c r="G11" s="879"/>
      <c r="H11" s="879"/>
      <c r="I11" s="35"/>
    </row>
    <row r="12" spans="1:15" s="6" customFormat="1" ht="14.25" x14ac:dyDescent="0.2">
      <c r="A12" s="83"/>
      <c r="B12" s="44"/>
      <c r="C12" s="879"/>
      <c r="D12" s="879"/>
      <c r="E12" s="879"/>
      <c r="F12" s="879"/>
      <c r="G12" s="879"/>
      <c r="H12" s="879"/>
    </row>
    <row r="13" spans="1:15" ht="14.25" customHeight="1" x14ac:dyDescent="0.2">
      <c r="A13" s="83"/>
      <c r="B13" s="84"/>
      <c r="C13" s="334"/>
      <c r="D13" s="334"/>
      <c r="E13" s="334"/>
      <c r="F13" s="334"/>
      <c r="G13" s="334"/>
      <c r="H13" s="334"/>
    </row>
    <row r="14" spans="1:15" ht="1.5" customHeight="1" x14ac:dyDescent="0.2">
      <c r="A14" s="83"/>
      <c r="B14" s="84"/>
      <c r="C14" s="334"/>
      <c r="D14" s="334"/>
      <c r="E14" s="334"/>
      <c r="F14" s="334"/>
      <c r="G14" s="334"/>
      <c r="H14" s="334"/>
    </row>
    <row r="15" spans="1:15" ht="14.25" hidden="1" customHeight="1" x14ac:dyDescent="0.2">
      <c r="A15" s="83"/>
      <c r="B15" s="83"/>
      <c r="C15" s="334"/>
      <c r="D15" s="334"/>
      <c r="E15" s="334"/>
      <c r="F15" s="334"/>
      <c r="G15" s="334"/>
      <c r="H15" s="334"/>
    </row>
    <row r="16" spans="1:15" ht="14.25" hidden="1" customHeight="1" x14ac:dyDescent="0.2">
      <c r="A16" s="83"/>
      <c r="B16" s="47"/>
      <c r="C16" s="334"/>
      <c r="D16" s="334"/>
      <c r="E16" s="334"/>
      <c r="F16" s="334"/>
      <c r="G16" s="334"/>
      <c r="H16" s="334"/>
    </row>
    <row r="17" spans="1:15" x14ac:dyDescent="0.2">
      <c r="A17" s="83"/>
      <c r="B17" s="47"/>
      <c r="C17" s="5"/>
      <c r="D17" s="5"/>
    </row>
    <row r="18" spans="1:15" ht="15" x14ac:dyDescent="0.2">
      <c r="A18" s="83"/>
      <c r="B18" s="47"/>
      <c r="C18" s="634" t="s">
        <v>741</v>
      </c>
      <c r="D18" s="234"/>
    </row>
    <row r="19" spans="1:15" ht="15" thickBot="1" x14ac:dyDescent="0.25">
      <c r="A19" s="366"/>
      <c r="B19" s="47"/>
      <c r="C19" s="4"/>
      <c r="D19" s="4"/>
    </row>
    <row r="20" spans="1:15" ht="11.25" customHeight="1" x14ac:dyDescent="0.2">
      <c r="A20" s="366"/>
      <c r="B20" s="81"/>
      <c r="C20" s="581"/>
      <c r="D20" s="582"/>
      <c r="E20" s="866" t="s">
        <v>742</v>
      </c>
      <c r="F20" s="866"/>
      <c r="G20" s="866"/>
      <c r="H20" s="866"/>
      <c r="I20" s="866"/>
      <c r="J20" s="866"/>
      <c r="K20" s="866"/>
      <c r="L20" s="866"/>
      <c r="M20" s="866"/>
      <c r="N20" s="866"/>
      <c r="O20" s="583"/>
    </row>
    <row r="21" spans="1:15" x14ac:dyDescent="0.2">
      <c r="C21" s="584"/>
      <c r="D21" s="505"/>
      <c r="E21" s="743"/>
      <c r="F21" s="743"/>
      <c r="G21" s="743"/>
      <c r="H21" s="743"/>
      <c r="I21" s="743"/>
      <c r="J21" s="743"/>
      <c r="K21" s="743"/>
      <c r="L21" s="743"/>
      <c r="M21" s="743"/>
      <c r="N21" s="743"/>
      <c r="O21" s="569"/>
    </row>
    <row r="22" spans="1:15" x14ac:dyDescent="0.2">
      <c r="B22" s="43"/>
      <c r="C22" s="584"/>
      <c r="D22" s="505"/>
      <c r="E22" s="505" t="str">
        <f>Title!AC2</f>
        <v>2025/26</v>
      </c>
      <c r="F22" s="505" t="str">
        <f>Title!AD2</f>
        <v>2026/27</v>
      </c>
      <c r="G22" s="505" t="str">
        <f>Title!AE2</f>
        <v>2027/28</v>
      </c>
      <c r="H22" s="505" t="str">
        <f>Title!AF2</f>
        <v>2028/29</v>
      </c>
      <c r="I22" s="505" t="str">
        <f>Title!AG2</f>
        <v>2029/30</v>
      </c>
      <c r="J22" s="505" t="str">
        <f>Title!AH2</f>
        <v>2030/31</v>
      </c>
      <c r="K22" s="505" t="str">
        <f>Title!AI2</f>
        <v>2031/32</v>
      </c>
      <c r="L22" s="505" t="str">
        <f>Title!AJ2</f>
        <v>2032/33</v>
      </c>
      <c r="M22" s="505" t="str">
        <f>Title!AK2</f>
        <v>2033/34</v>
      </c>
      <c r="N22" s="505" t="str">
        <f>Title!AL2</f>
        <v>2034/35</v>
      </c>
      <c r="O22" s="569" t="str">
        <f>Title!AM2</f>
        <v>2035/36</v>
      </c>
    </row>
    <row r="23" spans="1:15" ht="22.5" x14ac:dyDescent="0.2">
      <c r="B23" s="44"/>
      <c r="C23" s="584"/>
      <c r="D23" s="505" t="s">
        <v>743</v>
      </c>
      <c r="E23" s="505" t="s">
        <v>182</v>
      </c>
      <c r="F23" s="505" t="s">
        <v>182</v>
      </c>
      <c r="G23" s="505" t="s">
        <v>182</v>
      </c>
      <c r="H23" s="505" t="s">
        <v>182</v>
      </c>
      <c r="I23" s="505" t="s">
        <v>182</v>
      </c>
      <c r="J23" s="505" t="s">
        <v>182</v>
      </c>
      <c r="K23" s="505" t="s">
        <v>182</v>
      </c>
      <c r="L23" s="505" t="s">
        <v>182</v>
      </c>
      <c r="M23" s="505" t="s">
        <v>182</v>
      </c>
      <c r="N23" s="505" t="s">
        <v>182</v>
      </c>
      <c r="O23" s="569" t="s">
        <v>182</v>
      </c>
    </row>
    <row r="24" spans="1:15" x14ac:dyDescent="0.2">
      <c r="B24" s="83"/>
      <c r="C24" s="396" t="s">
        <v>181</v>
      </c>
      <c r="D24" s="99"/>
      <c r="E24" s="101"/>
      <c r="F24" s="591"/>
      <c r="G24" s="586"/>
      <c r="H24" s="586"/>
      <c r="I24" s="590"/>
      <c r="O24" s="369"/>
    </row>
    <row r="25" spans="1:15" x14ac:dyDescent="0.2">
      <c r="B25" s="324"/>
      <c r="C25" s="871" t="s">
        <v>207</v>
      </c>
      <c r="D25" s="804"/>
      <c r="E25" s="585">
        <v>0</v>
      </c>
      <c r="F25" s="592">
        <v>0</v>
      </c>
      <c r="G25" s="587">
        <v>0</v>
      </c>
      <c r="H25" s="587">
        <v>0</v>
      </c>
      <c r="I25" s="587">
        <v>0</v>
      </c>
      <c r="J25" s="585">
        <v>0</v>
      </c>
      <c r="K25" s="585">
        <v>0</v>
      </c>
      <c r="L25" s="585">
        <v>0</v>
      </c>
      <c r="M25" s="585">
        <v>0</v>
      </c>
      <c r="N25" s="585">
        <v>0</v>
      </c>
      <c r="O25" s="371">
        <v>0</v>
      </c>
    </row>
    <row r="26" spans="1:15" x14ac:dyDescent="0.2">
      <c r="B26" s="324"/>
      <c r="C26" s="370" t="s">
        <v>209</v>
      </c>
      <c r="D26" s="102" t="s">
        <v>210</v>
      </c>
      <c r="E26" s="585">
        <v>0</v>
      </c>
      <c r="F26" s="592">
        <v>0</v>
      </c>
      <c r="G26" s="587">
        <v>0</v>
      </c>
      <c r="H26" s="587">
        <v>0</v>
      </c>
      <c r="I26" s="587">
        <v>0</v>
      </c>
      <c r="J26" s="585">
        <v>0</v>
      </c>
      <c r="K26" s="585">
        <v>0</v>
      </c>
      <c r="L26" s="585">
        <v>0</v>
      </c>
      <c r="M26" s="585">
        <v>0</v>
      </c>
      <c r="N26" s="585">
        <v>0</v>
      </c>
      <c r="O26" s="371">
        <v>0</v>
      </c>
    </row>
    <row r="27" spans="1:15" ht="15" customHeight="1" x14ac:dyDescent="0.2">
      <c r="B27" s="324"/>
      <c r="C27" s="370" t="s">
        <v>211</v>
      </c>
      <c r="D27" s="102" t="s">
        <v>212</v>
      </c>
      <c r="E27" s="585">
        <v>0</v>
      </c>
      <c r="F27" s="592">
        <v>0</v>
      </c>
      <c r="G27" s="587">
        <v>0</v>
      </c>
      <c r="H27" s="587">
        <v>0</v>
      </c>
      <c r="I27" s="587">
        <v>0</v>
      </c>
      <c r="J27" s="585">
        <v>0</v>
      </c>
      <c r="K27" s="585">
        <v>0</v>
      </c>
      <c r="L27" s="585">
        <v>0</v>
      </c>
      <c r="M27" s="585">
        <v>0</v>
      </c>
      <c r="N27" s="585">
        <v>0</v>
      </c>
      <c r="O27" s="371">
        <v>0</v>
      </c>
    </row>
    <row r="28" spans="1:15" x14ac:dyDescent="0.2">
      <c r="B28" s="324"/>
      <c r="C28" s="370" t="s">
        <v>744</v>
      </c>
      <c r="D28" s="102" t="s">
        <v>214</v>
      </c>
      <c r="E28" s="585">
        <v>0</v>
      </c>
      <c r="F28" s="592">
        <v>0</v>
      </c>
      <c r="G28" s="587">
        <v>0</v>
      </c>
      <c r="H28" s="587">
        <v>0</v>
      </c>
      <c r="I28" s="587">
        <v>0</v>
      </c>
      <c r="J28" s="585">
        <v>0</v>
      </c>
      <c r="K28" s="585">
        <v>0</v>
      </c>
      <c r="L28" s="585">
        <v>0</v>
      </c>
      <c r="M28" s="585">
        <v>0</v>
      </c>
      <c r="N28" s="585">
        <v>0</v>
      </c>
      <c r="O28" s="371">
        <v>0</v>
      </c>
    </row>
    <row r="29" spans="1:15" x14ac:dyDescent="0.2">
      <c r="B29" s="324"/>
      <c r="C29" s="370" t="s">
        <v>745</v>
      </c>
      <c r="D29" s="102" t="s">
        <v>214</v>
      </c>
      <c r="E29" s="585">
        <v>0</v>
      </c>
      <c r="F29" s="592">
        <v>0</v>
      </c>
      <c r="G29" s="587">
        <v>0</v>
      </c>
      <c r="H29" s="587">
        <v>0</v>
      </c>
      <c r="I29" s="587">
        <v>0</v>
      </c>
      <c r="J29" s="585">
        <v>0</v>
      </c>
      <c r="K29" s="585">
        <v>0</v>
      </c>
      <c r="L29" s="585">
        <v>0</v>
      </c>
      <c r="M29" s="585">
        <v>0</v>
      </c>
      <c r="N29" s="585">
        <v>0</v>
      </c>
      <c r="O29" s="371">
        <v>0</v>
      </c>
    </row>
    <row r="30" spans="1:15" x14ac:dyDescent="0.2">
      <c r="B30" s="324"/>
      <c r="C30" s="370" t="s">
        <v>216</v>
      </c>
      <c r="D30" s="102" t="s">
        <v>217</v>
      </c>
      <c r="E30" s="585">
        <v>0</v>
      </c>
      <c r="F30" s="592">
        <v>0</v>
      </c>
      <c r="G30" s="587">
        <v>0</v>
      </c>
      <c r="H30" s="587">
        <v>0</v>
      </c>
      <c r="I30" s="587">
        <v>0</v>
      </c>
      <c r="J30" s="585">
        <v>0</v>
      </c>
      <c r="K30" s="585">
        <v>0</v>
      </c>
      <c r="L30" s="585">
        <v>0</v>
      </c>
      <c r="M30" s="585">
        <v>0</v>
      </c>
      <c r="N30" s="585">
        <v>0</v>
      </c>
      <c r="O30" s="371">
        <v>0</v>
      </c>
    </row>
    <row r="31" spans="1:15" x14ac:dyDescent="0.2">
      <c r="B31" s="324"/>
      <c r="C31" s="370" t="s">
        <v>218</v>
      </c>
      <c r="D31" s="102" t="s">
        <v>217</v>
      </c>
      <c r="E31" s="585">
        <v>0</v>
      </c>
      <c r="F31" s="592">
        <v>0</v>
      </c>
      <c r="G31" s="587">
        <v>0</v>
      </c>
      <c r="H31" s="587">
        <v>0</v>
      </c>
      <c r="I31" s="587">
        <v>0</v>
      </c>
      <c r="J31" s="585">
        <v>0</v>
      </c>
      <c r="K31" s="585">
        <v>0</v>
      </c>
      <c r="L31" s="585">
        <v>0</v>
      </c>
      <c r="M31" s="585">
        <v>0</v>
      </c>
      <c r="N31" s="585">
        <v>0</v>
      </c>
      <c r="O31" s="371">
        <v>0</v>
      </c>
    </row>
    <row r="32" spans="1:15" ht="22.5" x14ac:dyDescent="0.2">
      <c r="B32" s="324"/>
      <c r="C32" s="370" t="s">
        <v>746</v>
      </c>
      <c r="D32" s="102"/>
      <c r="E32" s="585">
        <v>0</v>
      </c>
      <c r="F32" s="592">
        <v>0</v>
      </c>
      <c r="G32" s="587">
        <v>0</v>
      </c>
      <c r="H32" s="587">
        <v>0</v>
      </c>
      <c r="I32" s="587">
        <v>0</v>
      </c>
      <c r="J32" s="585">
        <v>0</v>
      </c>
      <c r="K32" s="585">
        <v>0</v>
      </c>
      <c r="L32" s="585">
        <v>0</v>
      </c>
      <c r="M32" s="585">
        <v>0</v>
      </c>
      <c r="N32" s="585">
        <v>0</v>
      </c>
      <c r="O32" s="371">
        <v>0</v>
      </c>
    </row>
    <row r="33" spans="2:15" x14ac:dyDescent="0.2">
      <c r="B33" s="324"/>
      <c r="C33" s="372" t="s">
        <v>220</v>
      </c>
      <c r="D33" s="332"/>
      <c r="E33" s="585">
        <v>0</v>
      </c>
      <c r="F33" s="592">
        <v>0</v>
      </c>
      <c r="G33" s="587">
        <v>0</v>
      </c>
      <c r="H33" s="587">
        <v>0</v>
      </c>
      <c r="I33" s="587">
        <v>0</v>
      </c>
      <c r="J33" s="585">
        <v>0</v>
      </c>
      <c r="K33" s="585">
        <v>0</v>
      </c>
      <c r="L33" s="585">
        <v>0</v>
      </c>
      <c r="M33" s="585">
        <v>0</v>
      </c>
      <c r="N33" s="585">
        <v>0</v>
      </c>
      <c r="O33" s="371">
        <v>0</v>
      </c>
    </row>
    <row r="34" spans="2:15" x14ac:dyDescent="0.2">
      <c r="B34" s="324"/>
      <c r="C34" s="372" t="s">
        <v>747</v>
      </c>
      <c r="D34" s="332"/>
      <c r="E34" s="585">
        <v>0</v>
      </c>
      <c r="F34" s="592">
        <v>0</v>
      </c>
      <c r="G34" s="587">
        <v>0</v>
      </c>
      <c r="H34" s="587">
        <v>0</v>
      </c>
      <c r="I34" s="587">
        <v>0</v>
      </c>
      <c r="J34" s="585">
        <v>0</v>
      </c>
      <c r="K34" s="585">
        <v>0</v>
      </c>
      <c r="L34" s="585">
        <v>0</v>
      </c>
      <c r="M34" s="585">
        <v>0</v>
      </c>
      <c r="N34" s="585">
        <v>0</v>
      </c>
      <c r="O34" s="371">
        <v>0</v>
      </c>
    </row>
    <row r="35" spans="2:15" x14ac:dyDescent="0.2">
      <c r="B35" s="324"/>
      <c r="C35" s="370" t="s">
        <v>222</v>
      </c>
      <c r="D35" s="102" t="s">
        <v>223</v>
      </c>
      <c r="E35" s="585">
        <v>0</v>
      </c>
      <c r="F35" s="592">
        <v>0</v>
      </c>
      <c r="G35" s="587">
        <v>0</v>
      </c>
      <c r="H35" s="587">
        <v>0</v>
      </c>
      <c r="I35" s="587">
        <v>0</v>
      </c>
      <c r="J35" s="585">
        <v>0</v>
      </c>
      <c r="K35" s="585">
        <v>0</v>
      </c>
      <c r="L35" s="585">
        <v>0</v>
      </c>
      <c r="M35" s="585">
        <v>0</v>
      </c>
      <c r="N35" s="585">
        <v>0</v>
      </c>
      <c r="O35" s="371">
        <v>0</v>
      </c>
    </row>
    <row r="36" spans="2:15" x14ac:dyDescent="0.2">
      <c r="B36" s="325"/>
      <c r="C36" s="396" t="s">
        <v>224</v>
      </c>
      <c r="D36" s="99"/>
      <c r="E36" s="373">
        <f t="shared" ref="E36:O36" si="0">SUM(E25:E35)</f>
        <v>0</v>
      </c>
      <c r="F36" s="593">
        <f t="shared" si="0"/>
        <v>0</v>
      </c>
      <c r="G36" s="588">
        <f t="shared" si="0"/>
        <v>0</v>
      </c>
      <c r="H36" s="588">
        <f t="shared" si="0"/>
        <v>0</v>
      </c>
      <c r="I36" s="588">
        <f t="shared" si="0"/>
        <v>0</v>
      </c>
      <c r="J36" s="373">
        <f t="shared" si="0"/>
        <v>0</v>
      </c>
      <c r="K36" s="373">
        <f t="shared" si="0"/>
        <v>0</v>
      </c>
      <c r="L36" s="373">
        <f t="shared" si="0"/>
        <v>0</v>
      </c>
      <c r="M36" s="373">
        <f t="shared" si="0"/>
        <v>0</v>
      </c>
      <c r="N36" s="373">
        <f t="shared" si="0"/>
        <v>0</v>
      </c>
      <c r="O36" s="374">
        <f t="shared" si="0"/>
        <v>0</v>
      </c>
    </row>
    <row r="37" spans="2:15" x14ac:dyDescent="0.2">
      <c r="B37" s="324"/>
      <c r="C37" s="370"/>
      <c r="D37" s="102"/>
      <c r="E37" s="585"/>
      <c r="F37" s="592"/>
      <c r="G37" s="587"/>
      <c r="H37" s="587"/>
      <c r="I37" s="587"/>
      <c r="J37" s="585"/>
      <c r="K37" s="585"/>
      <c r="L37" s="585"/>
      <c r="M37" s="585"/>
      <c r="N37" s="585"/>
      <c r="O37" s="371"/>
    </row>
    <row r="38" spans="2:15" x14ac:dyDescent="0.2">
      <c r="B38" s="46"/>
      <c r="C38" s="368" t="s">
        <v>225</v>
      </c>
      <c r="D38" s="99"/>
      <c r="E38" s="585"/>
      <c r="F38" s="592"/>
      <c r="G38" s="587"/>
      <c r="H38" s="587"/>
      <c r="I38" s="587"/>
      <c r="J38" s="585"/>
      <c r="K38" s="585"/>
      <c r="L38" s="585"/>
      <c r="M38" s="585"/>
      <c r="N38" s="585"/>
      <c r="O38" s="371"/>
    </row>
    <row r="39" spans="2:15" x14ac:dyDescent="0.2">
      <c r="B39" s="46"/>
      <c r="C39" s="372" t="s">
        <v>226</v>
      </c>
      <c r="D39" s="332" t="s">
        <v>227</v>
      </c>
      <c r="E39" s="585">
        <v>0</v>
      </c>
      <c r="F39" s="592">
        <v>0</v>
      </c>
      <c r="G39" s="587">
        <v>0</v>
      </c>
      <c r="H39" s="587">
        <v>0</v>
      </c>
      <c r="I39" s="587">
        <v>0</v>
      </c>
      <c r="J39" s="585">
        <v>0</v>
      </c>
      <c r="K39" s="585">
        <v>0</v>
      </c>
      <c r="L39" s="585">
        <v>0</v>
      </c>
      <c r="M39" s="585">
        <v>0</v>
      </c>
      <c r="N39" s="585">
        <v>0</v>
      </c>
      <c r="O39" s="371">
        <v>0</v>
      </c>
    </row>
    <row r="40" spans="2:15" x14ac:dyDescent="0.2">
      <c r="B40" s="46"/>
      <c r="C40" s="370" t="s">
        <v>228</v>
      </c>
      <c r="D40" s="102" t="s">
        <v>229</v>
      </c>
      <c r="E40" s="585">
        <v>0</v>
      </c>
      <c r="F40" s="592">
        <v>0</v>
      </c>
      <c r="G40" s="587">
        <v>0</v>
      </c>
      <c r="H40" s="587">
        <v>0</v>
      </c>
      <c r="I40" s="587">
        <v>0</v>
      </c>
      <c r="J40" s="585">
        <v>0</v>
      </c>
      <c r="K40" s="585">
        <v>0</v>
      </c>
      <c r="L40" s="585">
        <v>0</v>
      </c>
      <c r="M40" s="585">
        <v>0</v>
      </c>
      <c r="N40" s="585">
        <v>0</v>
      </c>
      <c r="O40" s="371">
        <v>0</v>
      </c>
    </row>
    <row r="41" spans="2:15" x14ac:dyDescent="0.2">
      <c r="B41" s="46"/>
      <c r="C41" s="370" t="s">
        <v>104</v>
      </c>
      <c r="D41" s="102" t="s">
        <v>230</v>
      </c>
      <c r="E41" s="585">
        <v>0</v>
      </c>
      <c r="F41" s="592">
        <v>0</v>
      </c>
      <c r="G41" s="587">
        <v>0</v>
      </c>
      <c r="H41" s="587">
        <v>0</v>
      </c>
      <c r="I41" s="587">
        <v>0</v>
      </c>
      <c r="J41" s="585">
        <v>0</v>
      </c>
      <c r="K41" s="585">
        <v>0</v>
      </c>
      <c r="L41" s="585">
        <v>0</v>
      </c>
      <c r="M41" s="585">
        <v>0</v>
      </c>
      <c r="N41" s="585">
        <v>0</v>
      </c>
      <c r="O41" s="371">
        <v>0</v>
      </c>
    </row>
    <row r="42" spans="2:15" x14ac:dyDescent="0.2">
      <c r="B42" s="46"/>
      <c r="C42" s="370" t="s">
        <v>231</v>
      </c>
      <c r="D42" s="102" t="s">
        <v>230</v>
      </c>
      <c r="E42" s="585">
        <v>0</v>
      </c>
      <c r="F42" s="592">
        <v>0</v>
      </c>
      <c r="G42" s="587">
        <v>0</v>
      </c>
      <c r="H42" s="587">
        <v>0</v>
      </c>
      <c r="I42" s="587">
        <v>0</v>
      </c>
      <c r="J42" s="585">
        <v>0</v>
      </c>
      <c r="K42" s="585">
        <v>0</v>
      </c>
      <c r="L42" s="585">
        <v>0</v>
      </c>
      <c r="M42" s="585">
        <v>0</v>
      </c>
      <c r="N42" s="585">
        <v>0</v>
      </c>
      <c r="O42" s="371">
        <v>0</v>
      </c>
    </row>
    <row r="43" spans="2:15" x14ac:dyDescent="0.2">
      <c r="B43" s="46"/>
      <c r="C43" s="390" t="s">
        <v>233</v>
      </c>
      <c r="D43" s="102" t="s">
        <v>230</v>
      </c>
      <c r="E43" s="585">
        <v>0</v>
      </c>
      <c r="F43" s="592">
        <v>0</v>
      </c>
      <c r="G43" s="587">
        <v>0</v>
      </c>
      <c r="H43" s="587">
        <v>0</v>
      </c>
      <c r="I43" s="587">
        <v>0</v>
      </c>
      <c r="J43" s="585">
        <v>0</v>
      </c>
      <c r="K43" s="585">
        <v>0</v>
      </c>
      <c r="L43" s="585">
        <v>0</v>
      </c>
      <c r="M43" s="585">
        <v>0</v>
      </c>
      <c r="N43" s="585">
        <v>0</v>
      </c>
      <c r="O43" s="371">
        <v>0</v>
      </c>
    </row>
    <row r="44" spans="2:15" x14ac:dyDescent="0.2">
      <c r="B44" s="84"/>
      <c r="C44" s="390" t="s">
        <v>235</v>
      </c>
      <c r="D44" s="102"/>
      <c r="E44" s="585">
        <v>0</v>
      </c>
      <c r="F44" s="592">
        <v>0</v>
      </c>
      <c r="G44" s="587">
        <v>0</v>
      </c>
      <c r="H44" s="587">
        <v>0</v>
      </c>
      <c r="I44" s="587">
        <v>0</v>
      </c>
      <c r="J44" s="585">
        <v>0</v>
      </c>
      <c r="K44" s="585">
        <v>0</v>
      </c>
      <c r="L44" s="585">
        <v>0</v>
      </c>
      <c r="M44" s="585">
        <v>0</v>
      </c>
      <c r="N44" s="585">
        <v>0</v>
      </c>
      <c r="O44" s="371">
        <v>0</v>
      </c>
    </row>
    <row r="45" spans="2:15" x14ac:dyDescent="0.2">
      <c r="B45" s="84"/>
      <c r="C45" s="370" t="s">
        <v>236</v>
      </c>
      <c r="D45" s="102" t="s">
        <v>232</v>
      </c>
      <c r="E45" s="585">
        <v>0</v>
      </c>
      <c r="F45" s="592">
        <v>0</v>
      </c>
      <c r="G45" s="587">
        <v>0</v>
      </c>
      <c r="H45" s="587">
        <v>0</v>
      </c>
      <c r="I45" s="587">
        <v>0</v>
      </c>
      <c r="J45" s="585">
        <v>0</v>
      </c>
      <c r="K45" s="585">
        <v>0</v>
      </c>
      <c r="L45" s="585">
        <v>0</v>
      </c>
      <c r="M45" s="585">
        <v>0</v>
      </c>
      <c r="N45" s="585">
        <v>0</v>
      </c>
      <c r="O45" s="371">
        <v>0</v>
      </c>
    </row>
    <row r="46" spans="2:15" x14ac:dyDescent="0.2">
      <c r="B46" s="84"/>
      <c r="C46" s="370" t="s">
        <v>748</v>
      </c>
      <c r="D46" s="102" t="s">
        <v>232</v>
      </c>
      <c r="E46" s="585">
        <v>0</v>
      </c>
      <c r="F46" s="592">
        <v>0</v>
      </c>
      <c r="G46" s="587">
        <v>0</v>
      </c>
      <c r="H46" s="587">
        <v>0</v>
      </c>
      <c r="I46" s="587">
        <v>0</v>
      </c>
      <c r="J46" s="585">
        <v>0</v>
      </c>
      <c r="K46" s="585">
        <v>0</v>
      </c>
      <c r="L46" s="585">
        <v>0</v>
      </c>
      <c r="M46" s="585">
        <v>0</v>
      </c>
      <c r="N46" s="585">
        <v>0</v>
      </c>
      <c r="O46" s="371">
        <v>0</v>
      </c>
    </row>
    <row r="47" spans="2:15" x14ac:dyDescent="0.2">
      <c r="B47" s="84"/>
      <c r="C47" s="370" t="s">
        <v>105</v>
      </c>
      <c r="D47" s="102" t="s">
        <v>234</v>
      </c>
      <c r="E47" s="585">
        <v>0</v>
      </c>
      <c r="F47" s="592">
        <v>0</v>
      </c>
      <c r="G47" s="587">
        <v>0</v>
      </c>
      <c r="H47" s="587">
        <v>0</v>
      </c>
      <c r="I47" s="587">
        <v>0</v>
      </c>
      <c r="J47" s="585">
        <v>0</v>
      </c>
      <c r="K47" s="585">
        <v>0</v>
      </c>
      <c r="L47" s="585">
        <v>0</v>
      </c>
      <c r="M47" s="585">
        <v>0</v>
      </c>
      <c r="N47" s="585">
        <v>0</v>
      </c>
      <c r="O47" s="371">
        <v>0</v>
      </c>
    </row>
    <row r="48" spans="2:15" x14ac:dyDescent="0.2">
      <c r="B48" s="84"/>
      <c r="C48" s="368" t="s">
        <v>239</v>
      </c>
      <c r="D48" s="99"/>
      <c r="E48" s="373">
        <f t="shared" ref="E48:O48" si="1">SUM(E39:E47)</f>
        <v>0</v>
      </c>
      <c r="F48" s="593">
        <f>SUM(F39:F47)</f>
        <v>0</v>
      </c>
      <c r="G48" s="588">
        <f t="shared" si="1"/>
        <v>0</v>
      </c>
      <c r="H48" s="588">
        <f t="shared" si="1"/>
        <v>0</v>
      </c>
      <c r="I48" s="588">
        <f t="shared" si="1"/>
        <v>0</v>
      </c>
      <c r="J48" s="373">
        <f t="shared" si="1"/>
        <v>0</v>
      </c>
      <c r="K48" s="373">
        <f t="shared" si="1"/>
        <v>0</v>
      </c>
      <c r="L48" s="373">
        <f t="shared" si="1"/>
        <v>0</v>
      </c>
      <c r="M48" s="373">
        <f t="shared" si="1"/>
        <v>0</v>
      </c>
      <c r="N48" s="373">
        <f t="shared" si="1"/>
        <v>0</v>
      </c>
      <c r="O48" s="374">
        <f t="shared" si="1"/>
        <v>0</v>
      </c>
    </row>
    <row r="49" spans="2:15" x14ac:dyDescent="0.2">
      <c r="B49" s="83"/>
      <c r="C49" s="368"/>
      <c r="D49" s="99"/>
      <c r="E49" s="375"/>
      <c r="F49" s="593"/>
      <c r="G49" s="588"/>
      <c r="H49" s="588"/>
      <c r="I49" s="588"/>
      <c r="J49" s="375"/>
      <c r="K49" s="375"/>
      <c r="L49" s="375"/>
      <c r="M49" s="375"/>
      <c r="N49" s="375"/>
      <c r="O49" s="376"/>
    </row>
    <row r="50" spans="2:15" x14ac:dyDescent="0.2">
      <c r="B50" s="47"/>
      <c r="C50" s="368" t="s">
        <v>240</v>
      </c>
      <c r="D50" s="99"/>
      <c r="E50" s="375">
        <f t="shared" ref="E50:N50" si="2">+E36-E48</f>
        <v>0</v>
      </c>
      <c r="F50" s="593">
        <f t="shared" si="2"/>
        <v>0</v>
      </c>
      <c r="G50" s="588">
        <f t="shared" si="2"/>
        <v>0</v>
      </c>
      <c r="H50" s="588">
        <f t="shared" si="2"/>
        <v>0</v>
      </c>
      <c r="I50" s="588">
        <f t="shared" si="2"/>
        <v>0</v>
      </c>
      <c r="J50" s="375">
        <f t="shared" si="2"/>
        <v>0</v>
      </c>
      <c r="K50" s="375">
        <f t="shared" si="2"/>
        <v>0</v>
      </c>
      <c r="L50" s="375">
        <f t="shared" si="2"/>
        <v>0</v>
      </c>
      <c r="M50" s="375">
        <f t="shared" si="2"/>
        <v>0</v>
      </c>
      <c r="N50" s="375">
        <f t="shared" si="2"/>
        <v>0</v>
      </c>
      <c r="O50" s="376">
        <f>+O36-O48</f>
        <v>0</v>
      </c>
    </row>
    <row r="51" spans="2:15" x14ac:dyDescent="0.2">
      <c r="B51" s="47"/>
      <c r="C51" s="370"/>
      <c r="D51" s="102"/>
      <c r="E51" s="585"/>
      <c r="F51" s="592"/>
      <c r="G51" s="587"/>
      <c r="H51" s="587"/>
      <c r="I51" s="587"/>
      <c r="J51" s="585"/>
      <c r="K51" s="585"/>
      <c r="L51" s="585"/>
      <c r="M51" s="585"/>
      <c r="N51" s="585"/>
      <c r="O51" s="371"/>
    </row>
    <row r="52" spans="2:15" x14ac:dyDescent="0.2">
      <c r="B52" s="47"/>
      <c r="C52" s="368" t="s">
        <v>241</v>
      </c>
      <c r="D52" s="99"/>
      <c r="E52" s="585"/>
      <c r="F52" s="592"/>
      <c r="G52" s="587"/>
      <c r="H52" s="587"/>
      <c r="I52" s="587"/>
      <c r="J52" s="585"/>
      <c r="K52" s="585"/>
      <c r="L52" s="585"/>
      <c r="M52" s="585"/>
      <c r="N52" s="585"/>
      <c r="O52" s="371"/>
    </row>
    <row r="53" spans="2:15" ht="22.5" customHeight="1" x14ac:dyDescent="0.2">
      <c r="B53" s="47"/>
      <c r="C53" s="377" t="s">
        <v>242</v>
      </c>
      <c r="D53" s="106"/>
      <c r="E53" s="585"/>
      <c r="F53" s="592"/>
      <c r="G53" s="587"/>
      <c r="H53" s="587"/>
      <c r="I53" s="587"/>
      <c r="J53" s="585"/>
      <c r="K53" s="585"/>
      <c r="L53" s="585"/>
      <c r="M53" s="585"/>
      <c r="N53" s="585"/>
      <c r="O53" s="371"/>
    </row>
    <row r="54" spans="2:15" x14ac:dyDescent="0.2">
      <c r="B54" s="47"/>
      <c r="C54" s="390" t="s">
        <v>243</v>
      </c>
      <c r="D54" s="107"/>
      <c r="E54" s="585">
        <v>0</v>
      </c>
      <c r="F54" s="592">
        <v>0</v>
      </c>
      <c r="G54" s="587">
        <v>0</v>
      </c>
      <c r="H54" s="587">
        <v>0</v>
      </c>
      <c r="I54" s="587">
        <v>0</v>
      </c>
      <c r="J54" s="585">
        <v>0</v>
      </c>
      <c r="K54" s="585">
        <v>0</v>
      </c>
      <c r="L54" s="585">
        <v>0</v>
      </c>
      <c r="M54" s="585">
        <v>0</v>
      </c>
      <c r="N54" s="585">
        <v>0</v>
      </c>
      <c r="O54" s="371">
        <v>0</v>
      </c>
    </row>
    <row r="55" spans="2:15" x14ac:dyDescent="0.2">
      <c r="B55" s="47"/>
      <c r="C55" s="378" t="s">
        <v>244</v>
      </c>
      <c r="D55" s="332"/>
      <c r="E55" s="585">
        <v>0</v>
      </c>
      <c r="F55" s="592">
        <v>0</v>
      </c>
      <c r="G55" s="587">
        <v>0</v>
      </c>
      <c r="H55" s="587">
        <v>0</v>
      </c>
      <c r="I55" s="587">
        <v>0</v>
      </c>
      <c r="J55" s="585">
        <v>0</v>
      </c>
      <c r="K55" s="585">
        <v>0</v>
      </c>
      <c r="L55" s="585">
        <v>0</v>
      </c>
      <c r="M55" s="585">
        <v>0</v>
      </c>
      <c r="N55" s="585">
        <v>0</v>
      </c>
      <c r="O55" s="371">
        <v>0</v>
      </c>
    </row>
    <row r="56" spans="2:15" ht="33.75" x14ac:dyDescent="0.2">
      <c r="B56" s="47"/>
      <c r="C56" s="379" t="s">
        <v>245</v>
      </c>
      <c r="D56" s="108"/>
      <c r="E56" s="585">
        <v>0</v>
      </c>
      <c r="F56" s="592">
        <v>0</v>
      </c>
      <c r="G56" s="587">
        <v>0</v>
      </c>
      <c r="H56" s="587">
        <v>0</v>
      </c>
      <c r="I56" s="587">
        <v>0</v>
      </c>
      <c r="J56" s="585">
        <v>0</v>
      </c>
      <c r="K56" s="585">
        <v>0</v>
      </c>
      <c r="L56" s="585">
        <v>0</v>
      </c>
      <c r="M56" s="585">
        <v>0</v>
      </c>
      <c r="N56" s="585">
        <v>0</v>
      </c>
      <c r="O56" s="371">
        <v>0</v>
      </c>
    </row>
    <row r="57" spans="2:15" x14ac:dyDescent="0.2">
      <c r="B57" s="47"/>
      <c r="C57" s="379" t="s">
        <v>246</v>
      </c>
      <c r="D57" s="108"/>
      <c r="E57" s="375">
        <f t="shared" ref="E57:O57" si="3">E54+E55+E56</f>
        <v>0</v>
      </c>
      <c r="F57" s="593">
        <f>F54+F55+F56</f>
        <v>0</v>
      </c>
      <c r="G57" s="588">
        <f t="shared" si="3"/>
        <v>0</v>
      </c>
      <c r="H57" s="588">
        <f t="shared" si="3"/>
        <v>0</v>
      </c>
      <c r="I57" s="588">
        <f t="shared" si="3"/>
        <v>0</v>
      </c>
      <c r="J57" s="375">
        <f t="shared" si="3"/>
        <v>0</v>
      </c>
      <c r="K57" s="375">
        <f t="shared" si="3"/>
        <v>0</v>
      </c>
      <c r="L57" s="375">
        <f t="shared" si="3"/>
        <v>0</v>
      </c>
      <c r="M57" s="375">
        <f t="shared" si="3"/>
        <v>0</v>
      </c>
      <c r="N57" s="375">
        <f t="shared" si="3"/>
        <v>0</v>
      </c>
      <c r="O57" s="376">
        <f t="shared" si="3"/>
        <v>0</v>
      </c>
    </row>
    <row r="58" spans="2:15" x14ac:dyDescent="0.2">
      <c r="B58" s="47"/>
      <c r="C58" s="379"/>
      <c r="D58" s="108"/>
      <c r="E58" s="585"/>
      <c r="F58" s="592"/>
      <c r="G58" s="587"/>
      <c r="H58" s="587"/>
      <c r="I58" s="587"/>
      <c r="J58" s="585"/>
      <c r="K58" s="585"/>
      <c r="L58" s="585"/>
      <c r="M58" s="585"/>
      <c r="N58" s="585"/>
      <c r="O58" s="371"/>
    </row>
    <row r="59" spans="2:15" ht="13.5" thickBot="1" x14ac:dyDescent="0.25">
      <c r="B59" s="47"/>
      <c r="C59" s="380" t="s">
        <v>247</v>
      </c>
      <c r="D59" s="381"/>
      <c r="E59" s="382">
        <f t="shared" ref="E59:O59" si="4">E50+E57</f>
        <v>0</v>
      </c>
      <c r="F59" s="594">
        <f t="shared" si="4"/>
        <v>0</v>
      </c>
      <c r="G59" s="589">
        <f t="shared" si="4"/>
        <v>0</v>
      </c>
      <c r="H59" s="589">
        <f t="shared" si="4"/>
        <v>0</v>
      </c>
      <c r="I59" s="589">
        <f t="shared" si="4"/>
        <v>0</v>
      </c>
      <c r="J59" s="382">
        <f t="shared" si="4"/>
        <v>0</v>
      </c>
      <c r="K59" s="382">
        <f t="shared" si="4"/>
        <v>0</v>
      </c>
      <c r="L59" s="382">
        <f t="shared" si="4"/>
        <v>0</v>
      </c>
      <c r="M59" s="382">
        <f t="shared" si="4"/>
        <v>0</v>
      </c>
      <c r="N59" s="382">
        <f t="shared" si="4"/>
        <v>0</v>
      </c>
      <c r="O59" s="383">
        <f t="shared" si="4"/>
        <v>0</v>
      </c>
    </row>
    <row r="60" spans="2:15" x14ac:dyDescent="0.2">
      <c r="B60" s="47"/>
      <c r="C60" s="99"/>
      <c r="D60" s="99"/>
      <c r="E60" s="355"/>
      <c r="F60" s="355"/>
      <c r="G60" s="355"/>
      <c r="H60" s="355"/>
      <c r="I60" s="355"/>
      <c r="J60" s="355"/>
      <c r="K60" s="355"/>
      <c r="L60" s="355"/>
      <c r="M60" s="355"/>
      <c r="N60" s="355"/>
      <c r="O60" s="355"/>
    </row>
    <row r="61" spans="2:15" x14ac:dyDescent="0.2">
      <c r="B61" s="47"/>
      <c r="C61" s="5"/>
      <c r="D61" s="5"/>
    </row>
    <row r="62" spans="2:15" ht="15" x14ac:dyDescent="0.2">
      <c r="B62" s="47"/>
      <c r="C62" s="634" t="s">
        <v>749</v>
      </c>
      <c r="D62" s="234"/>
    </row>
    <row r="63" spans="2:15" ht="13.5" thickBot="1" x14ac:dyDescent="0.25">
      <c r="B63" s="47"/>
      <c r="C63" s="10"/>
      <c r="D63" s="10"/>
    </row>
    <row r="64" spans="2:15" x14ac:dyDescent="0.2">
      <c r="B64" s="46"/>
      <c r="C64" s="581"/>
      <c r="D64" s="582"/>
      <c r="E64" s="866" t="s">
        <v>742</v>
      </c>
      <c r="F64" s="866"/>
      <c r="G64" s="866"/>
      <c r="H64" s="866"/>
      <c r="I64" s="866"/>
      <c r="J64" s="866"/>
      <c r="K64" s="866"/>
      <c r="L64" s="866"/>
      <c r="M64" s="866"/>
      <c r="N64" s="866"/>
      <c r="O64" s="583"/>
    </row>
    <row r="65" spans="2:15" x14ac:dyDescent="0.2">
      <c r="B65" s="46"/>
      <c r="C65" s="584"/>
      <c r="D65" s="505"/>
      <c r="E65" s="743"/>
      <c r="F65" s="743"/>
      <c r="G65" s="743"/>
      <c r="H65" s="743"/>
      <c r="I65" s="743"/>
      <c r="J65" s="743"/>
      <c r="K65" s="743"/>
      <c r="L65" s="743"/>
      <c r="M65" s="743"/>
      <c r="N65" s="743"/>
      <c r="O65" s="569"/>
    </row>
    <row r="66" spans="2:15" x14ac:dyDescent="0.2">
      <c r="B66" s="46"/>
      <c r="C66" s="584"/>
      <c r="D66" s="505"/>
      <c r="E66" s="505" t="str">
        <f>Title!AC2</f>
        <v>2025/26</v>
      </c>
      <c r="F66" s="505" t="str">
        <f>Title!AD2</f>
        <v>2026/27</v>
      </c>
      <c r="G66" s="505" t="str">
        <f>Title!AE2</f>
        <v>2027/28</v>
      </c>
      <c r="H66" s="505" t="str">
        <f>Title!AF2</f>
        <v>2028/29</v>
      </c>
      <c r="I66" s="505" t="str">
        <f>Title!AG2</f>
        <v>2029/30</v>
      </c>
      <c r="J66" s="505" t="str">
        <f>Title!AH2</f>
        <v>2030/31</v>
      </c>
      <c r="K66" s="505" t="str">
        <f>Title!AI2</f>
        <v>2031/32</v>
      </c>
      <c r="L66" s="505" t="str">
        <f>Title!AJ2</f>
        <v>2032/33</v>
      </c>
      <c r="M66" s="505" t="str">
        <f>Title!AK2</f>
        <v>2033/34</v>
      </c>
      <c r="N66" s="505" t="str">
        <f>Title!AL2</f>
        <v>2034/35</v>
      </c>
      <c r="O66" s="505" t="str">
        <f>Title!AM2</f>
        <v>2035/36</v>
      </c>
    </row>
    <row r="67" spans="2:15" x14ac:dyDescent="0.2">
      <c r="B67" s="84"/>
      <c r="C67" s="584"/>
      <c r="D67" s="505"/>
      <c r="E67" s="505" t="s">
        <v>182</v>
      </c>
      <c r="F67" s="505" t="s">
        <v>182</v>
      </c>
      <c r="G67" s="505" t="s">
        <v>182</v>
      </c>
      <c r="H67" s="505" t="s">
        <v>182</v>
      </c>
      <c r="I67" s="505" t="s">
        <v>182</v>
      </c>
      <c r="J67" s="505" t="s">
        <v>182</v>
      </c>
      <c r="K67" s="505" t="s">
        <v>182</v>
      </c>
      <c r="L67" s="505" t="s">
        <v>182</v>
      </c>
      <c r="M67" s="505" t="s">
        <v>182</v>
      </c>
      <c r="N67" s="505" t="s">
        <v>182</v>
      </c>
      <c r="O67" s="569" t="s">
        <v>182</v>
      </c>
    </row>
    <row r="68" spans="2:15" x14ac:dyDescent="0.2">
      <c r="B68" s="47"/>
      <c r="C68" s="368" t="s">
        <v>248</v>
      </c>
      <c r="D68" s="99"/>
      <c r="E68" s="110"/>
      <c r="F68" s="595"/>
      <c r="G68" s="506"/>
      <c r="H68" s="506"/>
      <c r="I68" s="506"/>
      <c r="J68" s="110"/>
      <c r="K68" s="110"/>
      <c r="L68" s="110"/>
      <c r="M68" s="110"/>
      <c r="N68" s="110"/>
      <c r="O68" s="384"/>
    </row>
    <row r="69" spans="2:15" x14ac:dyDescent="0.2">
      <c r="B69" s="47"/>
      <c r="C69" s="368" t="s">
        <v>249</v>
      </c>
      <c r="D69" s="99"/>
      <c r="E69" s="101"/>
      <c r="F69" s="591"/>
      <c r="G69" s="586"/>
      <c r="H69" s="586"/>
      <c r="I69" s="586"/>
      <c r="J69" s="101"/>
      <c r="K69" s="101"/>
      <c r="L69" s="101"/>
      <c r="M69" s="101"/>
      <c r="N69" s="101"/>
      <c r="O69" s="385"/>
    </row>
    <row r="70" spans="2:15" x14ac:dyDescent="0.2">
      <c r="B70" s="47"/>
      <c r="C70" s="386" t="s">
        <v>250</v>
      </c>
      <c r="D70" s="102"/>
      <c r="E70" s="103">
        <v>0</v>
      </c>
      <c r="F70" s="596">
        <v>0</v>
      </c>
      <c r="G70" s="516">
        <v>0</v>
      </c>
      <c r="H70" s="516">
        <v>0</v>
      </c>
      <c r="I70" s="516">
        <v>0</v>
      </c>
      <c r="J70" s="103">
        <v>0</v>
      </c>
      <c r="K70" s="103">
        <v>0</v>
      </c>
      <c r="L70" s="103">
        <v>0</v>
      </c>
      <c r="M70" s="103">
        <v>0</v>
      </c>
      <c r="N70" s="103">
        <v>0</v>
      </c>
      <c r="O70" s="387">
        <v>0</v>
      </c>
    </row>
    <row r="71" spans="2:15" x14ac:dyDescent="0.2">
      <c r="B71" s="45"/>
      <c r="C71" s="386" t="s">
        <v>251</v>
      </c>
      <c r="D71" s="102"/>
      <c r="E71" s="103">
        <v>0</v>
      </c>
      <c r="F71" s="596">
        <v>0</v>
      </c>
      <c r="G71" s="516">
        <v>0</v>
      </c>
      <c r="H71" s="516">
        <v>0</v>
      </c>
      <c r="I71" s="516">
        <v>0</v>
      </c>
      <c r="J71" s="103">
        <v>0</v>
      </c>
      <c r="K71" s="103">
        <v>0</v>
      </c>
      <c r="L71" s="103">
        <v>0</v>
      </c>
      <c r="M71" s="103">
        <v>0</v>
      </c>
      <c r="N71" s="103">
        <v>0</v>
      </c>
      <c r="O71" s="387">
        <v>0</v>
      </c>
    </row>
    <row r="72" spans="2:15" x14ac:dyDescent="0.2">
      <c r="B72" s="45"/>
      <c r="C72" s="386" t="s">
        <v>252</v>
      </c>
      <c r="D72" s="102"/>
      <c r="E72" s="103">
        <v>0</v>
      </c>
      <c r="F72" s="596">
        <v>0</v>
      </c>
      <c r="G72" s="516">
        <v>0</v>
      </c>
      <c r="H72" s="516">
        <v>0</v>
      </c>
      <c r="I72" s="516">
        <v>0</v>
      </c>
      <c r="J72" s="103">
        <v>0</v>
      </c>
      <c r="K72" s="103">
        <v>0</v>
      </c>
      <c r="L72" s="103">
        <v>0</v>
      </c>
      <c r="M72" s="103">
        <v>0</v>
      </c>
      <c r="N72" s="103">
        <v>0</v>
      </c>
      <c r="O72" s="387">
        <v>0</v>
      </c>
    </row>
    <row r="73" spans="2:15" x14ac:dyDescent="0.2">
      <c r="B73" s="48"/>
      <c r="C73" s="386" t="s">
        <v>253</v>
      </c>
      <c r="D73" s="102"/>
      <c r="E73" s="103">
        <v>0</v>
      </c>
      <c r="F73" s="596">
        <v>0</v>
      </c>
      <c r="G73" s="516">
        <v>0</v>
      </c>
      <c r="H73" s="516">
        <v>0</v>
      </c>
      <c r="I73" s="516">
        <v>0</v>
      </c>
      <c r="J73" s="103">
        <v>0</v>
      </c>
      <c r="K73" s="103">
        <v>0</v>
      </c>
      <c r="L73" s="103">
        <v>0</v>
      </c>
      <c r="M73" s="103">
        <v>0</v>
      </c>
      <c r="N73" s="103">
        <v>0</v>
      </c>
      <c r="O73" s="387">
        <v>0</v>
      </c>
    </row>
    <row r="74" spans="2:15" x14ac:dyDescent="0.2">
      <c r="B74" s="48"/>
      <c r="C74" s="391" t="s">
        <v>254</v>
      </c>
      <c r="D74" s="102"/>
      <c r="E74" s="103">
        <v>0</v>
      </c>
      <c r="F74" s="596">
        <v>0</v>
      </c>
      <c r="G74" s="516">
        <v>0</v>
      </c>
      <c r="H74" s="516">
        <v>0</v>
      </c>
      <c r="I74" s="516">
        <v>0</v>
      </c>
      <c r="J74" s="103">
        <v>0</v>
      </c>
      <c r="K74" s="103">
        <v>0</v>
      </c>
      <c r="L74" s="103">
        <v>0</v>
      </c>
      <c r="M74" s="103">
        <v>0</v>
      </c>
      <c r="N74" s="103">
        <v>0</v>
      </c>
      <c r="O74" s="387">
        <v>0</v>
      </c>
    </row>
    <row r="75" spans="2:15" x14ac:dyDescent="0.2">
      <c r="B75" s="83"/>
      <c r="C75" s="370" t="s">
        <v>255</v>
      </c>
      <c r="D75" s="102"/>
      <c r="E75" s="103">
        <v>0</v>
      </c>
      <c r="F75" s="596">
        <v>0</v>
      </c>
      <c r="G75" s="516">
        <v>0</v>
      </c>
      <c r="H75" s="516">
        <v>0</v>
      </c>
      <c r="I75" s="516">
        <v>0</v>
      </c>
      <c r="J75" s="103">
        <v>0</v>
      </c>
      <c r="K75" s="103">
        <v>0</v>
      </c>
      <c r="L75" s="103">
        <v>0</v>
      </c>
      <c r="M75" s="103">
        <v>0</v>
      </c>
      <c r="N75" s="103">
        <v>0</v>
      </c>
      <c r="O75" s="387">
        <v>0</v>
      </c>
    </row>
    <row r="76" spans="2:15" x14ac:dyDescent="0.2">
      <c r="B76" s="83"/>
      <c r="C76" s="390" t="s">
        <v>256</v>
      </c>
      <c r="D76" s="102"/>
      <c r="E76" s="103">
        <v>0</v>
      </c>
      <c r="F76" s="596">
        <v>0</v>
      </c>
      <c r="G76" s="516">
        <v>0</v>
      </c>
      <c r="H76" s="516">
        <v>0</v>
      </c>
      <c r="I76" s="516">
        <v>0</v>
      </c>
      <c r="J76" s="103">
        <v>0</v>
      </c>
      <c r="K76" s="103">
        <v>0</v>
      </c>
      <c r="L76" s="103">
        <v>0</v>
      </c>
      <c r="M76" s="103">
        <v>0</v>
      </c>
      <c r="N76" s="103">
        <v>0</v>
      </c>
      <c r="O76" s="387">
        <v>0</v>
      </c>
    </row>
    <row r="77" spans="2:15" x14ac:dyDescent="0.2">
      <c r="B77" s="48"/>
      <c r="C77" s="386" t="s">
        <v>257</v>
      </c>
      <c r="D77" s="102"/>
      <c r="E77" s="103">
        <v>0</v>
      </c>
      <c r="F77" s="596">
        <v>0</v>
      </c>
      <c r="G77" s="516">
        <v>0</v>
      </c>
      <c r="H77" s="516">
        <v>0</v>
      </c>
      <c r="I77" s="516">
        <v>0</v>
      </c>
      <c r="J77" s="103">
        <v>0</v>
      </c>
      <c r="K77" s="103">
        <v>0</v>
      </c>
      <c r="L77" s="103">
        <v>0</v>
      </c>
      <c r="M77" s="103">
        <v>0</v>
      </c>
      <c r="N77" s="103">
        <v>0</v>
      </c>
      <c r="O77" s="387">
        <v>0</v>
      </c>
    </row>
    <row r="78" spans="2:15" x14ac:dyDescent="0.2">
      <c r="B78" s="48"/>
      <c r="C78" s="368" t="s">
        <v>258</v>
      </c>
      <c r="D78" s="102"/>
      <c r="E78" s="104">
        <f t="shared" ref="E78:O78" si="5">SUM(E70:E77)</f>
        <v>0</v>
      </c>
      <c r="F78" s="597">
        <f>SUM(F70:F77)</f>
        <v>0</v>
      </c>
      <c r="G78" s="523">
        <f t="shared" si="5"/>
        <v>0</v>
      </c>
      <c r="H78" s="523">
        <f t="shared" si="5"/>
        <v>0</v>
      </c>
      <c r="I78" s="523">
        <f t="shared" si="5"/>
        <v>0</v>
      </c>
      <c r="J78" s="104">
        <f t="shared" si="5"/>
        <v>0</v>
      </c>
      <c r="K78" s="104">
        <f t="shared" si="5"/>
        <v>0</v>
      </c>
      <c r="L78" s="104">
        <f t="shared" si="5"/>
        <v>0</v>
      </c>
      <c r="M78" s="104">
        <f t="shared" si="5"/>
        <v>0</v>
      </c>
      <c r="N78" s="104">
        <f t="shared" si="5"/>
        <v>0</v>
      </c>
      <c r="O78" s="388">
        <f t="shared" si="5"/>
        <v>0</v>
      </c>
    </row>
    <row r="79" spans="2:15" x14ac:dyDescent="0.2">
      <c r="B79" s="48"/>
      <c r="C79" s="370"/>
      <c r="D79" s="102"/>
      <c r="E79" s="112"/>
      <c r="F79" s="598"/>
      <c r="G79" s="539"/>
      <c r="H79" s="539"/>
      <c r="I79" s="539"/>
      <c r="J79" s="112"/>
      <c r="K79" s="112"/>
      <c r="L79" s="112"/>
      <c r="M79" s="112"/>
      <c r="N79" s="112"/>
      <c r="O79" s="389"/>
    </row>
    <row r="80" spans="2:15" x14ac:dyDescent="0.2">
      <c r="B80" s="48"/>
      <c r="C80" s="368" t="s">
        <v>260</v>
      </c>
      <c r="D80" s="102"/>
      <c r="E80" s="112"/>
      <c r="F80" s="598"/>
      <c r="G80" s="539"/>
      <c r="H80" s="539"/>
      <c r="I80" s="539"/>
      <c r="J80" s="112"/>
      <c r="K80" s="112"/>
      <c r="L80" s="112"/>
      <c r="M80" s="112"/>
      <c r="N80" s="112"/>
      <c r="O80" s="389"/>
    </row>
    <row r="81" spans="2:15" x14ac:dyDescent="0.2">
      <c r="B81" s="48"/>
      <c r="C81" s="386" t="s">
        <v>251</v>
      </c>
      <c r="D81" s="102"/>
      <c r="E81" s="103">
        <v>0</v>
      </c>
      <c r="F81" s="596">
        <v>0</v>
      </c>
      <c r="G81" s="516">
        <v>0</v>
      </c>
      <c r="H81" s="516">
        <v>0</v>
      </c>
      <c r="I81" s="516">
        <v>0</v>
      </c>
      <c r="J81" s="103">
        <v>0</v>
      </c>
      <c r="K81" s="103">
        <v>0</v>
      </c>
      <c r="L81" s="103">
        <v>0</v>
      </c>
      <c r="M81" s="103">
        <v>0</v>
      </c>
      <c r="N81" s="103">
        <v>0</v>
      </c>
      <c r="O81" s="387">
        <v>0</v>
      </c>
    </row>
    <row r="82" spans="2:15" x14ac:dyDescent="0.2">
      <c r="B82" s="48"/>
      <c r="C82" s="386" t="s">
        <v>252</v>
      </c>
      <c r="D82" s="102"/>
      <c r="E82" s="103">
        <v>0</v>
      </c>
      <c r="F82" s="596">
        <v>0</v>
      </c>
      <c r="G82" s="516">
        <v>0</v>
      </c>
      <c r="H82" s="516">
        <v>0</v>
      </c>
      <c r="I82" s="516">
        <v>0</v>
      </c>
      <c r="J82" s="103">
        <v>0</v>
      </c>
      <c r="K82" s="103">
        <v>0</v>
      </c>
      <c r="L82" s="103">
        <v>0</v>
      </c>
      <c r="M82" s="103">
        <v>0</v>
      </c>
      <c r="N82" s="103">
        <v>0</v>
      </c>
      <c r="O82" s="387">
        <v>0</v>
      </c>
    </row>
    <row r="83" spans="2:15" x14ac:dyDescent="0.2">
      <c r="B83" s="48"/>
      <c r="C83" s="370" t="s">
        <v>750</v>
      </c>
      <c r="D83" s="102"/>
      <c r="E83" s="103">
        <v>0</v>
      </c>
      <c r="F83" s="596">
        <v>0</v>
      </c>
      <c r="G83" s="516">
        <v>0</v>
      </c>
      <c r="H83" s="516">
        <v>0</v>
      </c>
      <c r="I83" s="516">
        <v>0</v>
      </c>
      <c r="J83" s="103">
        <v>0</v>
      </c>
      <c r="K83" s="103">
        <v>0</v>
      </c>
      <c r="L83" s="103">
        <v>0</v>
      </c>
      <c r="M83" s="103">
        <v>0</v>
      </c>
      <c r="N83" s="103">
        <v>0</v>
      </c>
      <c r="O83" s="387">
        <v>0</v>
      </c>
    </row>
    <row r="84" spans="2:15" x14ac:dyDescent="0.2">
      <c r="B84" s="48"/>
      <c r="C84" s="390" t="s">
        <v>262</v>
      </c>
      <c r="D84" s="107"/>
      <c r="E84" s="103">
        <v>0</v>
      </c>
      <c r="F84" s="596">
        <v>0</v>
      </c>
      <c r="G84" s="516">
        <v>0</v>
      </c>
      <c r="H84" s="516">
        <v>0</v>
      </c>
      <c r="I84" s="516">
        <v>0</v>
      </c>
      <c r="J84" s="103">
        <v>0</v>
      </c>
      <c r="K84" s="103">
        <v>0</v>
      </c>
      <c r="L84" s="103">
        <v>0</v>
      </c>
      <c r="M84" s="103">
        <v>0</v>
      </c>
      <c r="N84" s="103">
        <v>0</v>
      </c>
      <c r="O84" s="387">
        <v>0</v>
      </c>
    </row>
    <row r="85" spans="2:15" x14ac:dyDescent="0.2">
      <c r="B85" s="258"/>
      <c r="C85" s="370" t="s">
        <v>263</v>
      </c>
      <c r="D85" s="107"/>
      <c r="E85" s="103">
        <v>0</v>
      </c>
      <c r="F85" s="596">
        <v>0</v>
      </c>
      <c r="G85" s="516">
        <v>0</v>
      </c>
      <c r="H85" s="516">
        <v>0</v>
      </c>
      <c r="I85" s="516">
        <v>0</v>
      </c>
      <c r="J85" s="103">
        <v>0</v>
      </c>
      <c r="K85" s="103">
        <v>0</v>
      </c>
      <c r="L85" s="103">
        <v>0</v>
      </c>
      <c r="M85" s="103">
        <v>0</v>
      </c>
      <c r="N85" s="103">
        <v>0</v>
      </c>
      <c r="O85" s="387">
        <v>0</v>
      </c>
    </row>
    <row r="86" spans="2:15" x14ac:dyDescent="0.2">
      <c r="B86" s="48"/>
      <c r="C86" s="391" t="s">
        <v>265</v>
      </c>
      <c r="D86" s="107"/>
      <c r="E86" s="103">
        <v>0</v>
      </c>
      <c r="F86" s="596">
        <v>0</v>
      </c>
      <c r="G86" s="516">
        <v>0</v>
      </c>
      <c r="H86" s="516">
        <v>0</v>
      </c>
      <c r="I86" s="516">
        <v>0</v>
      </c>
      <c r="J86" s="103">
        <v>0</v>
      </c>
      <c r="K86" s="103">
        <v>0</v>
      </c>
      <c r="L86" s="103">
        <v>0</v>
      </c>
      <c r="M86" s="103">
        <v>0</v>
      </c>
      <c r="N86" s="103">
        <v>0</v>
      </c>
      <c r="O86" s="387">
        <v>0</v>
      </c>
    </row>
    <row r="87" spans="2:15" x14ac:dyDescent="0.2">
      <c r="B87" s="48"/>
      <c r="C87" s="392" t="s">
        <v>266</v>
      </c>
      <c r="D87" s="107"/>
      <c r="E87" s="114">
        <v>0</v>
      </c>
      <c r="F87" s="599">
        <v>0</v>
      </c>
      <c r="G87" s="522">
        <v>0</v>
      </c>
      <c r="H87" s="522">
        <v>0</v>
      </c>
      <c r="I87" s="522">
        <v>0</v>
      </c>
      <c r="J87" s="114">
        <v>0</v>
      </c>
      <c r="K87" s="114">
        <v>0</v>
      </c>
      <c r="L87" s="114">
        <v>0</v>
      </c>
      <c r="M87" s="114">
        <v>0</v>
      </c>
      <c r="N87" s="114">
        <v>0</v>
      </c>
      <c r="O87" s="393">
        <v>0</v>
      </c>
    </row>
    <row r="88" spans="2:15" x14ac:dyDescent="0.2">
      <c r="B88" s="48"/>
      <c r="C88" s="394" t="s">
        <v>267</v>
      </c>
      <c r="D88" s="107"/>
      <c r="E88" s="104">
        <f>SUM(E81:E87)</f>
        <v>0</v>
      </c>
      <c r="F88" s="597">
        <f>SUM(F81:F87)</f>
        <v>0</v>
      </c>
      <c r="G88" s="523">
        <f>SUM(G81:G87)</f>
        <v>0</v>
      </c>
      <c r="H88" s="523">
        <f>SUM(H81:H87)</f>
        <v>0</v>
      </c>
      <c r="I88" s="523">
        <f t="shared" ref="I88:O88" si="6">SUM(I81:I87)</f>
        <v>0</v>
      </c>
      <c r="J88" s="104">
        <f t="shared" si="6"/>
        <v>0</v>
      </c>
      <c r="K88" s="104">
        <f t="shared" si="6"/>
        <v>0</v>
      </c>
      <c r="L88" s="104">
        <f t="shared" si="6"/>
        <v>0</v>
      </c>
      <c r="M88" s="104">
        <f t="shared" si="6"/>
        <v>0</v>
      </c>
      <c r="N88" s="104">
        <f t="shared" si="6"/>
        <v>0</v>
      </c>
      <c r="O88" s="388">
        <f t="shared" si="6"/>
        <v>0</v>
      </c>
    </row>
    <row r="89" spans="2:15" x14ac:dyDescent="0.2">
      <c r="B89" s="48"/>
      <c r="C89" s="394" t="s">
        <v>268</v>
      </c>
      <c r="D89" s="107"/>
      <c r="E89" s="104">
        <f>E88+E78</f>
        <v>0</v>
      </c>
      <c r="F89" s="597">
        <f>F88+F78</f>
        <v>0</v>
      </c>
      <c r="G89" s="523">
        <f>G88+G78</f>
        <v>0</v>
      </c>
      <c r="H89" s="523">
        <f>H88+H78</f>
        <v>0</v>
      </c>
      <c r="I89" s="523">
        <f t="shared" ref="I89:O89" si="7">I88+I78</f>
        <v>0</v>
      </c>
      <c r="J89" s="104">
        <f t="shared" si="7"/>
        <v>0</v>
      </c>
      <c r="K89" s="104">
        <f t="shared" si="7"/>
        <v>0</v>
      </c>
      <c r="L89" s="104">
        <f t="shared" si="7"/>
        <v>0</v>
      </c>
      <c r="M89" s="104">
        <f t="shared" si="7"/>
        <v>0</v>
      </c>
      <c r="N89" s="104">
        <f t="shared" si="7"/>
        <v>0</v>
      </c>
      <c r="O89" s="388">
        <f t="shared" si="7"/>
        <v>0</v>
      </c>
    </row>
    <row r="90" spans="2:15" x14ac:dyDescent="0.2">
      <c r="B90" s="48"/>
      <c r="C90" s="394"/>
      <c r="D90" s="107"/>
      <c r="E90" s="112"/>
      <c r="F90" s="598"/>
      <c r="G90" s="539"/>
      <c r="H90" s="539"/>
      <c r="I90" s="539"/>
      <c r="J90" s="112"/>
      <c r="K90" s="112"/>
      <c r="L90" s="112"/>
      <c r="M90" s="112"/>
      <c r="N90" s="112"/>
      <c r="O90" s="389"/>
    </row>
    <row r="91" spans="2:15" x14ac:dyDescent="0.2">
      <c r="B91" s="48"/>
      <c r="C91" s="394" t="s">
        <v>269</v>
      </c>
      <c r="D91" s="107"/>
      <c r="E91" s="112"/>
      <c r="F91" s="598"/>
      <c r="G91" s="539"/>
      <c r="H91" s="539"/>
      <c r="I91" s="539"/>
      <c r="J91" s="112"/>
      <c r="K91" s="112"/>
      <c r="L91" s="112"/>
      <c r="M91" s="112"/>
      <c r="N91" s="112"/>
      <c r="O91" s="389"/>
    </row>
    <row r="92" spans="2:15" x14ac:dyDescent="0.2">
      <c r="C92" s="394" t="s">
        <v>270</v>
      </c>
      <c r="D92" s="107"/>
      <c r="E92" s="112"/>
      <c r="F92" s="598"/>
      <c r="G92" s="539"/>
      <c r="H92" s="539"/>
      <c r="I92" s="539"/>
      <c r="J92" s="112"/>
      <c r="K92" s="112"/>
      <c r="L92" s="112"/>
      <c r="M92" s="112"/>
      <c r="N92" s="112"/>
      <c r="O92" s="389"/>
    </row>
    <row r="93" spans="2:15" x14ac:dyDescent="0.2">
      <c r="C93" s="392" t="s">
        <v>271</v>
      </c>
      <c r="D93" s="107"/>
      <c r="E93" s="103">
        <v>0</v>
      </c>
      <c r="F93" s="596">
        <v>0</v>
      </c>
      <c r="G93" s="516">
        <v>0</v>
      </c>
      <c r="H93" s="516">
        <v>0</v>
      </c>
      <c r="I93" s="516">
        <v>0</v>
      </c>
      <c r="J93" s="103">
        <v>0</v>
      </c>
      <c r="K93" s="103">
        <v>0</v>
      </c>
      <c r="L93" s="103">
        <v>0</v>
      </c>
      <c r="M93" s="103">
        <v>0</v>
      </c>
      <c r="N93" s="103">
        <v>0</v>
      </c>
      <c r="O93" s="387">
        <v>0</v>
      </c>
    </row>
    <row r="94" spans="2:15" x14ac:dyDescent="0.2">
      <c r="C94" s="392" t="s">
        <v>272</v>
      </c>
      <c r="D94" s="107"/>
      <c r="E94" s="103">
        <v>0</v>
      </c>
      <c r="F94" s="596">
        <v>0</v>
      </c>
      <c r="G94" s="516">
        <v>0</v>
      </c>
      <c r="H94" s="516">
        <v>0</v>
      </c>
      <c r="I94" s="516">
        <v>0</v>
      </c>
      <c r="J94" s="103">
        <v>0</v>
      </c>
      <c r="K94" s="103">
        <v>0</v>
      </c>
      <c r="L94" s="103">
        <v>0</v>
      </c>
      <c r="M94" s="103">
        <v>0</v>
      </c>
      <c r="N94" s="103">
        <v>0</v>
      </c>
      <c r="O94" s="387">
        <v>0</v>
      </c>
    </row>
    <row r="95" spans="2:15" x14ac:dyDescent="0.2">
      <c r="C95" s="390" t="s">
        <v>273</v>
      </c>
      <c r="D95" s="107"/>
      <c r="E95" s="103">
        <v>0</v>
      </c>
      <c r="F95" s="596">
        <v>0</v>
      </c>
      <c r="G95" s="516">
        <v>0</v>
      </c>
      <c r="H95" s="516">
        <v>0</v>
      </c>
      <c r="I95" s="516">
        <v>0</v>
      </c>
      <c r="J95" s="103">
        <v>0</v>
      </c>
      <c r="K95" s="103">
        <v>0</v>
      </c>
      <c r="L95" s="103">
        <v>0</v>
      </c>
      <c r="M95" s="103">
        <v>0</v>
      </c>
      <c r="N95" s="103">
        <v>0</v>
      </c>
      <c r="O95" s="387">
        <v>0</v>
      </c>
    </row>
    <row r="96" spans="2:15" x14ac:dyDescent="0.2">
      <c r="C96" s="378" t="s">
        <v>274</v>
      </c>
      <c r="D96" s="107"/>
      <c r="E96" s="103">
        <v>0</v>
      </c>
      <c r="F96" s="596">
        <v>0</v>
      </c>
      <c r="G96" s="516">
        <v>0</v>
      </c>
      <c r="H96" s="516">
        <v>0</v>
      </c>
      <c r="I96" s="516">
        <v>0</v>
      </c>
      <c r="J96" s="103">
        <v>0</v>
      </c>
      <c r="K96" s="103">
        <v>0</v>
      </c>
      <c r="L96" s="103">
        <v>0</v>
      </c>
      <c r="M96" s="103">
        <v>0</v>
      </c>
      <c r="N96" s="103">
        <v>0</v>
      </c>
      <c r="O96" s="387">
        <v>0</v>
      </c>
    </row>
    <row r="97" spans="3:15" x14ac:dyDescent="0.2">
      <c r="C97" s="392" t="s">
        <v>275</v>
      </c>
      <c r="D97" s="107"/>
      <c r="E97" s="103">
        <v>0</v>
      </c>
      <c r="F97" s="596">
        <v>0</v>
      </c>
      <c r="G97" s="516">
        <v>0</v>
      </c>
      <c r="H97" s="516">
        <v>0</v>
      </c>
      <c r="I97" s="516">
        <v>0</v>
      </c>
      <c r="J97" s="103">
        <v>0</v>
      </c>
      <c r="K97" s="103">
        <v>0</v>
      </c>
      <c r="L97" s="103">
        <v>0</v>
      </c>
      <c r="M97" s="103">
        <v>0</v>
      </c>
      <c r="N97" s="103">
        <v>0</v>
      </c>
      <c r="O97" s="387">
        <v>0</v>
      </c>
    </row>
    <row r="98" spans="3:15" x14ac:dyDescent="0.2">
      <c r="C98" s="392" t="s">
        <v>277</v>
      </c>
      <c r="D98" s="107"/>
      <c r="E98" s="103">
        <v>0</v>
      </c>
      <c r="F98" s="596">
        <v>0</v>
      </c>
      <c r="G98" s="516">
        <v>0</v>
      </c>
      <c r="H98" s="516">
        <v>0</v>
      </c>
      <c r="I98" s="516">
        <v>0</v>
      </c>
      <c r="J98" s="103">
        <v>0</v>
      </c>
      <c r="K98" s="103">
        <v>0</v>
      </c>
      <c r="L98" s="103">
        <v>0</v>
      </c>
      <c r="M98" s="103">
        <v>0</v>
      </c>
      <c r="N98" s="103">
        <v>0</v>
      </c>
      <c r="O98" s="387">
        <v>0</v>
      </c>
    </row>
    <row r="99" spans="3:15" x14ac:dyDescent="0.2">
      <c r="C99" s="394" t="s">
        <v>278</v>
      </c>
      <c r="D99" s="107"/>
      <c r="E99" s="104">
        <f>SUM(E93:E98)</f>
        <v>0</v>
      </c>
      <c r="F99" s="597">
        <f>SUM(F93:F98)</f>
        <v>0</v>
      </c>
      <c r="G99" s="523">
        <f t="shared" ref="G99:O99" si="8">SUM(G93:G98)</f>
        <v>0</v>
      </c>
      <c r="H99" s="523">
        <f t="shared" si="8"/>
        <v>0</v>
      </c>
      <c r="I99" s="523">
        <f t="shared" si="8"/>
        <v>0</v>
      </c>
      <c r="J99" s="104">
        <f t="shared" si="8"/>
        <v>0</v>
      </c>
      <c r="K99" s="104">
        <f t="shared" si="8"/>
        <v>0</v>
      </c>
      <c r="L99" s="104">
        <f t="shared" si="8"/>
        <v>0</v>
      </c>
      <c r="M99" s="104">
        <f t="shared" si="8"/>
        <v>0</v>
      </c>
      <c r="N99" s="104">
        <f t="shared" si="8"/>
        <v>0</v>
      </c>
      <c r="O99" s="388">
        <f t="shared" si="8"/>
        <v>0</v>
      </c>
    </row>
    <row r="100" spans="3:15" x14ac:dyDescent="0.2">
      <c r="C100" s="378"/>
      <c r="D100" s="107"/>
      <c r="E100" s="112"/>
      <c r="F100" s="598"/>
      <c r="G100" s="539"/>
      <c r="H100" s="539"/>
      <c r="I100" s="539"/>
      <c r="J100" s="112"/>
      <c r="K100" s="112"/>
      <c r="L100" s="112"/>
      <c r="M100" s="112"/>
      <c r="N100" s="112"/>
      <c r="O100" s="389"/>
    </row>
    <row r="101" spans="3:15" x14ac:dyDescent="0.2">
      <c r="C101" s="394" t="s">
        <v>280</v>
      </c>
      <c r="D101" s="107"/>
      <c r="E101" s="112"/>
      <c r="F101" s="598"/>
      <c r="G101" s="539"/>
      <c r="H101" s="539"/>
      <c r="I101" s="539"/>
      <c r="J101" s="112"/>
      <c r="K101" s="112"/>
      <c r="L101" s="112"/>
      <c r="M101" s="112"/>
      <c r="N101" s="112"/>
      <c r="O101" s="389"/>
    </row>
    <row r="102" spans="3:15" x14ac:dyDescent="0.2">
      <c r="C102" s="378" t="s">
        <v>274</v>
      </c>
      <c r="D102" s="107"/>
      <c r="E102" s="103">
        <v>0</v>
      </c>
      <c r="F102" s="596">
        <v>0</v>
      </c>
      <c r="G102" s="516">
        <v>0</v>
      </c>
      <c r="H102" s="516">
        <v>0</v>
      </c>
      <c r="I102" s="516">
        <v>0</v>
      </c>
      <c r="J102" s="103">
        <v>0</v>
      </c>
      <c r="K102" s="103">
        <v>0</v>
      </c>
      <c r="L102" s="103">
        <v>0</v>
      </c>
      <c r="M102" s="103">
        <v>0</v>
      </c>
      <c r="N102" s="103">
        <v>0</v>
      </c>
      <c r="O102" s="387">
        <v>0</v>
      </c>
    </row>
    <row r="103" spans="3:15" x14ac:dyDescent="0.2">
      <c r="C103" s="392" t="s">
        <v>275</v>
      </c>
      <c r="D103" s="107"/>
      <c r="E103" s="103">
        <v>0</v>
      </c>
      <c r="F103" s="596">
        <v>0</v>
      </c>
      <c r="G103" s="516">
        <v>0</v>
      </c>
      <c r="H103" s="516">
        <v>0</v>
      </c>
      <c r="I103" s="516">
        <v>0</v>
      </c>
      <c r="J103" s="103">
        <v>0</v>
      </c>
      <c r="K103" s="103">
        <v>0</v>
      </c>
      <c r="L103" s="103">
        <v>0</v>
      </c>
      <c r="M103" s="103">
        <v>0</v>
      </c>
      <c r="N103" s="103">
        <v>0</v>
      </c>
      <c r="O103" s="387">
        <v>0</v>
      </c>
    </row>
    <row r="104" spans="3:15" x14ac:dyDescent="0.2">
      <c r="C104" s="392" t="s">
        <v>277</v>
      </c>
      <c r="D104" s="107"/>
      <c r="E104" s="103">
        <v>0</v>
      </c>
      <c r="F104" s="596">
        <v>0</v>
      </c>
      <c r="G104" s="516">
        <v>0</v>
      </c>
      <c r="H104" s="516">
        <v>0</v>
      </c>
      <c r="I104" s="516">
        <v>0</v>
      </c>
      <c r="J104" s="103">
        <v>0</v>
      </c>
      <c r="K104" s="103">
        <v>0</v>
      </c>
      <c r="L104" s="103">
        <v>0</v>
      </c>
      <c r="M104" s="103">
        <v>0</v>
      </c>
      <c r="N104" s="103">
        <v>0</v>
      </c>
      <c r="O104" s="387">
        <v>0</v>
      </c>
    </row>
    <row r="105" spans="3:15" x14ac:dyDescent="0.2">
      <c r="C105" s="394" t="s">
        <v>281</v>
      </c>
      <c r="D105" s="107"/>
      <c r="E105" s="115">
        <f t="shared" ref="E105:O105" si="9">SUM(E102:E104)</f>
        <v>0</v>
      </c>
      <c r="F105" s="600">
        <f t="shared" si="9"/>
        <v>0</v>
      </c>
      <c r="G105" s="524">
        <f t="shared" si="9"/>
        <v>0</v>
      </c>
      <c r="H105" s="524">
        <f t="shared" si="9"/>
        <v>0</v>
      </c>
      <c r="I105" s="524">
        <f t="shared" si="9"/>
        <v>0</v>
      </c>
      <c r="J105" s="115">
        <f t="shared" si="9"/>
        <v>0</v>
      </c>
      <c r="K105" s="115">
        <f t="shared" si="9"/>
        <v>0</v>
      </c>
      <c r="L105" s="115">
        <f t="shared" si="9"/>
        <v>0</v>
      </c>
      <c r="M105" s="115">
        <f t="shared" si="9"/>
        <v>0</v>
      </c>
      <c r="N105" s="115">
        <f t="shared" si="9"/>
        <v>0</v>
      </c>
      <c r="O105" s="395">
        <f t="shared" si="9"/>
        <v>0</v>
      </c>
    </row>
    <row r="106" spans="3:15" x14ac:dyDescent="0.2">
      <c r="C106" s="394" t="s">
        <v>282</v>
      </c>
      <c r="D106" s="107"/>
      <c r="E106" s="115">
        <f t="shared" ref="E106:O106" si="10">E105+E99</f>
        <v>0</v>
      </c>
      <c r="F106" s="600">
        <f t="shared" si="10"/>
        <v>0</v>
      </c>
      <c r="G106" s="524">
        <f t="shared" si="10"/>
        <v>0</v>
      </c>
      <c r="H106" s="524">
        <f t="shared" si="10"/>
        <v>0</v>
      </c>
      <c r="I106" s="524">
        <f t="shared" si="10"/>
        <v>0</v>
      </c>
      <c r="J106" s="115">
        <f t="shared" si="10"/>
        <v>0</v>
      </c>
      <c r="K106" s="115">
        <f t="shared" si="10"/>
        <v>0</v>
      </c>
      <c r="L106" s="115">
        <f t="shared" si="10"/>
        <v>0</v>
      </c>
      <c r="M106" s="115">
        <f t="shared" si="10"/>
        <v>0</v>
      </c>
      <c r="N106" s="115">
        <f t="shared" si="10"/>
        <v>0</v>
      </c>
      <c r="O106" s="395">
        <f t="shared" si="10"/>
        <v>0</v>
      </c>
    </row>
    <row r="107" spans="3:15" ht="13.5" thickBot="1" x14ac:dyDescent="0.25">
      <c r="C107" s="396" t="s">
        <v>283</v>
      </c>
      <c r="D107" s="107"/>
      <c r="E107" s="116">
        <f t="shared" ref="E107:O107" si="11">E89-E106</f>
        <v>0</v>
      </c>
      <c r="F107" s="601">
        <f t="shared" si="11"/>
        <v>0</v>
      </c>
      <c r="G107" s="525">
        <f t="shared" si="11"/>
        <v>0</v>
      </c>
      <c r="H107" s="525">
        <f t="shared" si="11"/>
        <v>0</v>
      </c>
      <c r="I107" s="525">
        <f t="shared" si="11"/>
        <v>0</v>
      </c>
      <c r="J107" s="116">
        <f t="shared" si="11"/>
        <v>0</v>
      </c>
      <c r="K107" s="116">
        <f t="shared" si="11"/>
        <v>0</v>
      </c>
      <c r="L107" s="116">
        <f t="shared" si="11"/>
        <v>0</v>
      </c>
      <c r="M107" s="116">
        <f t="shared" si="11"/>
        <v>0</v>
      </c>
      <c r="N107" s="116">
        <f t="shared" si="11"/>
        <v>0</v>
      </c>
      <c r="O107" s="397">
        <f t="shared" si="11"/>
        <v>0</v>
      </c>
    </row>
    <row r="108" spans="3:15" ht="13.5" thickTop="1" x14ac:dyDescent="0.2">
      <c r="C108" s="370"/>
      <c r="D108" s="102"/>
      <c r="E108" s="112"/>
      <c r="F108" s="598"/>
      <c r="G108" s="539"/>
      <c r="H108" s="539"/>
      <c r="I108" s="539"/>
      <c r="J108" s="112"/>
      <c r="K108" s="112"/>
      <c r="L108" s="112"/>
      <c r="M108" s="112"/>
      <c r="N108" s="112"/>
      <c r="O108" s="389"/>
    </row>
    <row r="109" spans="3:15" x14ac:dyDescent="0.2">
      <c r="C109" s="368" t="s">
        <v>284</v>
      </c>
      <c r="D109" s="102"/>
      <c r="E109" s="112"/>
      <c r="F109" s="598"/>
      <c r="G109" s="539"/>
      <c r="H109" s="539"/>
      <c r="I109" s="539"/>
      <c r="J109" s="112"/>
      <c r="K109" s="112"/>
      <c r="L109" s="112"/>
      <c r="M109" s="112"/>
      <c r="N109" s="112"/>
      <c r="O109" s="389"/>
    </row>
    <row r="110" spans="3:15" x14ac:dyDescent="0.2">
      <c r="C110" s="370" t="s">
        <v>285</v>
      </c>
      <c r="D110" s="102"/>
      <c r="E110" s="103">
        <v>0</v>
      </c>
      <c r="F110" s="596">
        <v>0</v>
      </c>
      <c r="G110" s="516">
        <v>0</v>
      </c>
      <c r="H110" s="516">
        <v>0</v>
      </c>
      <c r="I110" s="516">
        <v>0</v>
      </c>
      <c r="J110" s="103">
        <v>0</v>
      </c>
      <c r="K110" s="103">
        <v>0</v>
      </c>
      <c r="L110" s="103">
        <v>0</v>
      </c>
      <c r="M110" s="103">
        <v>0</v>
      </c>
      <c r="N110" s="103">
        <v>0</v>
      </c>
      <c r="O110" s="387">
        <v>0</v>
      </c>
    </row>
    <row r="111" spans="3:15" x14ac:dyDescent="0.2">
      <c r="C111" s="372" t="s">
        <v>286</v>
      </c>
      <c r="D111" s="102"/>
      <c r="E111" s="103">
        <v>0</v>
      </c>
      <c r="F111" s="596">
        <v>0</v>
      </c>
      <c r="G111" s="516">
        <v>0</v>
      </c>
      <c r="H111" s="516">
        <v>0</v>
      </c>
      <c r="I111" s="516">
        <v>0</v>
      </c>
      <c r="J111" s="103">
        <v>0</v>
      </c>
      <c r="K111" s="103">
        <v>0</v>
      </c>
      <c r="L111" s="103">
        <v>0</v>
      </c>
      <c r="M111" s="103">
        <v>0</v>
      </c>
      <c r="N111" s="103">
        <v>0</v>
      </c>
      <c r="O111" s="387">
        <v>0</v>
      </c>
    </row>
    <row r="112" spans="3:15" ht="13.5" thickBot="1" x14ac:dyDescent="0.25">
      <c r="C112" s="380" t="s">
        <v>287</v>
      </c>
      <c r="D112" s="398"/>
      <c r="E112" s="399">
        <f>SUM(E110:E111)</f>
        <v>0</v>
      </c>
      <c r="F112" s="602">
        <f>SUM(F110:F111)</f>
        <v>0</v>
      </c>
      <c r="G112" s="626">
        <f>SUM(G110:G111)</f>
        <v>0</v>
      </c>
      <c r="H112" s="626">
        <f>SUM(H110:H111)</f>
        <v>0</v>
      </c>
      <c r="I112" s="626">
        <f t="shared" ref="I112:O112" si="12">SUM(I110:I111)</f>
        <v>0</v>
      </c>
      <c r="J112" s="399">
        <f t="shared" si="12"/>
        <v>0</v>
      </c>
      <c r="K112" s="399">
        <f t="shared" si="12"/>
        <v>0</v>
      </c>
      <c r="L112" s="399">
        <f t="shared" si="12"/>
        <v>0</v>
      </c>
      <c r="M112" s="399">
        <f t="shared" si="12"/>
        <v>0</v>
      </c>
      <c r="N112" s="399">
        <f t="shared" si="12"/>
        <v>0</v>
      </c>
      <c r="O112" s="400">
        <f t="shared" si="12"/>
        <v>0</v>
      </c>
    </row>
    <row r="113" spans="3:8" x14ac:dyDescent="0.2">
      <c r="C113" s="102"/>
      <c r="D113" s="102"/>
      <c r="E113" s="118"/>
      <c r="F113" s="117"/>
      <c r="G113" s="117"/>
      <c r="H113" s="117"/>
    </row>
    <row r="114" spans="3:8" x14ac:dyDescent="0.2">
      <c r="C114" s="102"/>
      <c r="D114" s="102"/>
      <c r="E114" s="118"/>
      <c r="F114" s="117"/>
      <c r="G114" s="117"/>
      <c r="H114" s="117"/>
    </row>
    <row r="115" spans="3:8" x14ac:dyDescent="0.2">
      <c r="C115" s="881" t="s">
        <v>751</v>
      </c>
      <c r="D115" s="882"/>
      <c r="E115" s="882"/>
      <c r="F115" s="882"/>
      <c r="G115" s="882"/>
    </row>
    <row r="116" spans="3:8" x14ac:dyDescent="0.2">
      <c r="C116" s="120"/>
      <c r="D116" s="120"/>
      <c r="E116" s="117"/>
      <c r="F116" s="118"/>
      <c r="G116" s="117"/>
      <c r="H116" s="117"/>
    </row>
    <row r="117" spans="3:8" ht="22.5" x14ac:dyDescent="0.2">
      <c r="C117" s="526"/>
      <c r="D117" s="526"/>
      <c r="E117" s="505" t="s">
        <v>186</v>
      </c>
      <c r="F117" s="505" t="s">
        <v>288</v>
      </c>
      <c r="G117" s="505" t="s">
        <v>289</v>
      </c>
      <c r="H117" s="505" t="s">
        <v>290</v>
      </c>
    </row>
    <row r="118" spans="3:8" x14ac:dyDescent="0.2">
      <c r="C118" s="526"/>
      <c r="D118" s="526"/>
      <c r="E118" s="505" t="s">
        <v>182</v>
      </c>
      <c r="F118" s="505" t="s">
        <v>182</v>
      </c>
      <c r="G118" s="505" t="s">
        <v>182</v>
      </c>
      <c r="H118" s="505" t="s">
        <v>182</v>
      </c>
    </row>
    <row r="119" spans="3:8" x14ac:dyDescent="0.2">
      <c r="C119" s="121" t="str">
        <f>Title!Z2&amp;" Forecast Actual"</f>
        <v>2026 Forecast Actual</v>
      </c>
      <c r="D119" s="121"/>
      <c r="E119" s="122"/>
      <c r="F119" s="123"/>
      <c r="G119" s="123"/>
      <c r="H119" s="123"/>
    </row>
    <row r="120" spans="3:8" x14ac:dyDescent="0.2">
      <c r="C120" s="124" t="s">
        <v>291</v>
      </c>
      <c r="D120" s="124"/>
      <c r="E120" s="125">
        <v>0</v>
      </c>
      <c r="F120" s="125">
        <v>0</v>
      </c>
      <c r="G120" s="125">
        <v>0</v>
      </c>
      <c r="H120" s="125">
        <v>0</v>
      </c>
    </row>
    <row r="121" spans="3:8" x14ac:dyDescent="0.2">
      <c r="C121" s="124" t="s">
        <v>240</v>
      </c>
      <c r="D121" s="124"/>
      <c r="E121" s="125">
        <v>0</v>
      </c>
      <c r="F121" s="125">
        <v>0</v>
      </c>
      <c r="G121" s="125">
        <v>0</v>
      </c>
      <c r="H121" s="125">
        <v>0</v>
      </c>
    </row>
    <row r="122" spans="3:8" x14ac:dyDescent="0.2">
      <c r="C122" s="668" t="s">
        <v>292</v>
      </c>
      <c r="D122" s="124"/>
      <c r="E122" s="125" t="s">
        <v>293</v>
      </c>
      <c r="F122" s="125" t="s">
        <v>293</v>
      </c>
      <c r="G122" s="125" t="s">
        <v>293</v>
      </c>
      <c r="H122" s="125" t="s">
        <v>293</v>
      </c>
    </row>
    <row r="123" spans="3:8" x14ac:dyDescent="0.2">
      <c r="C123" s="124" t="s">
        <v>294</v>
      </c>
      <c r="D123" s="124"/>
      <c r="E123" s="125" t="s">
        <v>293</v>
      </c>
      <c r="F123" s="125">
        <v>0</v>
      </c>
      <c r="G123" s="125" t="s">
        <v>293</v>
      </c>
      <c r="H123" s="125">
        <v>0</v>
      </c>
    </row>
    <row r="124" spans="3:8" ht="13.5" thickBot="1" x14ac:dyDescent="0.25">
      <c r="C124" s="124" t="s">
        <v>295</v>
      </c>
      <c r="D124" s="124"/>
      <c r="E124" s="126" t="s">
        <v>293</v>
      </c>
      <c r="F124" s="126">
        <v>0</v>
      </c>
      <c r="G124" s="126" t="s">
        <v>293</v>
      </c>
      <c r="H124" s="126">
        <v>0</v>
      </c>
    </row>
    <row r="125" spans="3:8" ht="13.5" thickBot="1" x14ac:dyDescent="0.25">
      <c r="C125" s="127" t="s">
        <v>296</v>
      </c>
      <c r="D125" s="127"/>
      <c r="E125" s="128">
        <f>SUM(E121:E124)</f>
        <v>0</v>
      </c>
      <c r="F125" s="128">
        <f>SUM(F121:F124)</f>
        <v>0</v>
      </c>
      <c r="G125" s="128">
        <f>SUM(G121:G124)</f>
        <v>0</v>
      </c>
      <c r="H125" s="128">
        <f>SUM(H121:H124)</f>
        <v>0</v>
      </c>
    </row>
    <row r="126" spans="3:8" ht="13.5" thickTop="1" x14ac:dyDescent="0.2">
      <c r="C126" s="102"/>
      <c r="D126" s="102"/>
      <c r="E126" s="129"/>
      <c r="F126" s="129"/>
      <c r="G126" s="129"/>
      <c r="H126" s="129"/>
    </row>
    <row r="127" spans="3:8" x14ac:dyDescent="0.2">
      <c r="C127" s="603" t="str">
        <f>(Title!Z2+1)&amp;" Budget"</f>
        <v>2027 Budget</v>
      </c>
      <c r="D127" s="604"/>
      <c r="E127" s="605"/>
      <c r="F127" s="605"/>
      <c r="G127" s="605"/>
      <c r="H127" s="605"/>
    </row>
    <row r="128" spans="3:8" x14ac:dyDescent="0.2">
      <c r="C128" s="604" t="s">
        <v>291</v>
      </c>
      <c r="D128" s="604"/>
      <c r="E128" s="605">
        <v>0</v>
      </c>
      <c r="F128" s="605">
        <v>0</v>
      </c>
      <c r="G128" s="605">
        <v>0</v>
      </c>
      <c r="H128" s="605">
        <v>0</v>
      </c>
    </row>
    <row r="129" spans="3:8" x14ac:dyDescent="0.2">
      <c r="C129" s="606" t="s">
        <v>240</v>
      </c>
      <c r="D129" s="606"/>
      <c r="E129" s="605">
        <v>0</v>
      </c>
      <c r="F129" s="605">
        <v>0</v>
      </c>
      <c r="G129" s="605" t="s">
        <v>293</v>
      </c>
      <c r="H129" s="605" t="s">
        <v>293</v>
      </c>
    </row>
    <row r="130" spans="3:8" x14ac:dyDescent="0.2">
      <c r="C130" s="604" t="s">
        <v>292</v>
      </c>
      <c r="D130" s="604"/>
      <c r="E130" s="605" t="s">
        <v>293</v>
      </c>
      <c r="F130" s="605" t="s">
        <v>293</v>
      </c>
      <c r="G130" s="605" t="s">
        <v>293</v>
      </c>
      <c r="H130" s="605" t="s">
        <v>293</v>
      </c>
    </row>
    <row r="131" spans="3:8" ht="13.5" thickBot="1" x14ac:dyDescent="0.25">
      <c r="C131" s="604" t="s">
        <v>294</v>
      </c>
      <c r="D131" s="604"/>
      <c r="E131" s="607" t="s">
        <v>293</v>
      </c>
      <c r="F131" s="607">
        <v>0</v>
      </c>
      <c r="G131" s="607" t="s">
        <v>293</v>
      </c>
      <c r="H131" s="607">
        <v>0</v>
      </c>
    </row>
    <row r="132" spans="3:8" ht="13.5" thickBot="1" x14ac:dyDescent="0.25">
      <c r="C132" s="880" t="s">
        <v>295</v>
      </c>
      <c r="D132" s="880"/>
      <c r="E132" s="608" t="s">
        <v>293</v>
      </c>
      <c r="F132" s="608">
        <v>0</v>
      </c>
      <c r="G132" s="608" t="s">
        <v>293</v>
      </c>
      <c r="H132" s="608">
        <v>0</v>
      </c>
    </row>
    <row r="133" spans="3:8" ht="14.25" thickTop="1" thickBot="1" x14ac:dyDescent="0.25">
      <c r="C133" s="609" t="s">
        <v>296</v>
      </c>
      <c r="D133" s="609"/>
      <c r="E133" s="608">
        <f>SUM(E128:E132)</f>
        <v>0</v>
      </c>
      <c r="F133" s="608">
        <f>SUM(F128:F132)</f>
        <v>0</v>
      </c>
      <c r="G133" s="608">
        <f>SUM(G128:G132)</f>
        <v>0</v>
      </c>
      <c r="H133" s="608">
        <f>SUM(H128:H132)</f>
        <v>0</v>
      </c>
    </row>
    <row r="134" spans="3:8" ht="13.5" thickTop="1" x14ac:dyDescent="0.2">
      <c r="C134" s="102"/>
      <c r="D134" s="102"/>
      <c r="E134" s="129"/>
      <c r="F134" s="129"/>
      <c r="G134" s="129"/>
      <c r="H134" s="129"/>
    </row>
    <row r="135" spans="3:8" x14ac:dyDescent="0.2">
      <c r="C135" s="528">
        <f>Title!Z2+2</f>
        <v>2028</v>
      </c>
      <c r="D135" s="528"/>
      <c r="E135" s="632"/>
      <c r="F135" s="632"/>
      <c r="G135" s="632"/>
      <c r="H135" s="632"/>
    </row>
    <row r="136" spans="3:8" x14ac:dyDescent="0.2">
      <c r="C136" s="532" t="s">
        <v>291</v>
      </c>
      <c r="D136" s="532"/>
      <c r="E136" s="533">
        <v>0</v>
      </c>
      <c r="F136" s="533">
        <v>0</v>
      </c>
      <c r="G136" s="533">
        <v>0</v>
      </c>
      <c r="H136" s="533">
        <v>0</v>
      </c>
    </row>
    <row r="137" spans="3:8" x14ac:dyDescent="0.2">
      <c r="C137" s="532" t="s">
        <v>240</v>
      </c>
      <c r="D137" s="532"/>
      <c r="E137" s="533">
        <v>0</v>
      </c>
      <c r="F137" s="533">
        <v>0</v>
      </c>
      <c r="G137" s="533" t="s">
        <v>293</v>
      </c>
      <c r="H137" s="533" t="s">
        <v>293</v>
      </c>
    </row>
    <row r="138" spans="3:8" x14ac:dyDescent="0.2">
      <c r="C138" s="532" t="s">
        <v>292</v>
      </c>
      <c r="D138" s="633"/>
      <c r="E138" s="533" t="s">
        <v>293</v>
      </c>
      <c r="F138" s="533" t="s">
        <v>293</v>
      </c>
      <c r="G138" s="533" t="s">
        <v>293</v>
      </c>
      <c r="H138" s="533" t="s">
        <v>293</v>
      </c>
    </row>
    <row r="139" spans="3:8" x14ac:dyDescent="0.2">
      <c r="C139" s="532" t="s">
        <v>294</v>
      </c>
      <c r="D139" s="532"/>
      <c r="E139" s="533" t="s">
        <v>293</v>
      </c>
      <c r="F139" s="533">
        <v>0</v>
      </c>
      <c r="G139" s="533">
        <v>0</v>
      </c>
      <c r="H139" s="533">
        <v>0</v>
      </c>
    </row>
    <row r="140" spans="3:8" ht="13.5" thickBot="1" x14ac:dyDescent="0.25">
      <c r="C140" s="532" t="s">
        <v>295</v>
      </c>
      <c r="D140" s="532"/>
      <c r="E140" s="534" t="s">
        <v>293</v>
      </c>
      <c r="F140" s="534">
        <v>0</v>
      </c>
      <c r="G140" s="534" t="s">
        <v>293</v>
      </c>
      <c r="H140" s="534">
        <v>0</v>
      </c>
    </row>
    <row r="141" spans="3:8" ht="13.5" thickBot="1" x14ac:dyDescent="0.25">
      <c r="C141" s="876" t="s">
        <v>296</v>
      </c>
      <c r="D141" s="876"/>
      <c r="E141" s="536">
        <f>SUM(E136:E140)</f>
        <v>0</v>
      </c>
      <c r="F141" s="536">
        <f>SUM(F136:F140)</f>
        <v>0</v>
      </c>
      <c r="G141" s="536">
        <f>SUM(G136:G140)</f>
        <v>0</v>
      </c>
      <c r="H141" s="536">
        <f>SUM(H136:H140)</f>
        <v>0</v>
      </c>
    </row>
    <row r="142" spans="3:8" ht="13.5" thickTop="1" x14ac:dyDescent="0.2">
      <c r="C142" s="130"/>
      <c r="D142" s="130"/>
      <c r="E142" s="129"/>
      <c r="F142" s="129"/>
      <c r="G142" s="129"/>
      <c r="H142" s="129"/>
    </row>
    <row r="143" spans="3:8" x14ac:dyDescent="0.2">
      <c r="C143" s="528">
        <f>Title!Z2+3</f>
        <v>2029</v>
      </c>
      <c r="D143" s="528"/>
      <c r="E143" s="632"/>
      <c r="F143" s="632"/>
      <c r="G143" s="632"/>
      <c r="H143" s="632"/>
    </row>
    <row r="144" spans="3:8" x14ac:dyDescent="0.2">
      <c r="C144" s="532" t="s">
        <v>291</v>
      </c>
      <c r="D144" s="532"/>
      <c r="E144" s="533">
        <v>0</v>
      </c>
      <c r="F144" s="533">
        <v>0</v>
      </c>
      <c r="G144" s="533">
        <v>0</v>
      </c>
      <c r="H144" s="533">
        <v>0</v>
      </c>
    </row>
    <row r="145" spans="3:8" x14ac:dyDescent="0.2">
      <c r="C145" s="532" t="s">
        <v>240</v>
      </c>
      <c r="D145" s="532"/>
      <c r="E145" s="533">
        <v>0</v>
      </c>
      <c r="F145" s="533">
        <v>0</v>
      </c>
      <c r="G145" s="533" t="s">
        <v>293</v>
      </c>
      <c r="H145" s="533" t="s">
        <v>293</v>
      </c>
    </row>
    <row r="146" spans="3:8" x14ac:dyDescent="0.2">
      <c r="C146" s="532" t="s">
        <v>292</v>
      </c>
      <c r="D146" s="633"/>
      <c r="E146" s="533" t="s">
        <v>293</v>
      </c>
      <c r="F146" s="533" t="s">
        <v>293</v>
      </c>
      <c r="G146" s="533" t="s">
        <v>293</v>
      </c>
      <c r="H146" s="533" t="s">
        <v>293</v>
      </c>
    </row>
    <row r="147" spans="3:8" x14ac:dyDescent="0.2">
      <c r="C147" s="532" t="s">
        <v>294</v>
      </c>
      <c r="D147" s="532"/>
      <c r="E147" s="533">
        <v>0</v>
      </c>
      <c r="F147" s="533">
        <v>0</v>
      </c>
      <c r="G147" s="533">
        <v>0</v>
      </c>
      <c r="H147" s="533">
        <v>0</v>
      </c>
    </row>
    <row r="148" spans="3:8" ht="13.5" thickBot="1" x14ac:dyDescent="0.25">
      <c r="C148" s="532" t="s">
        <v>295</v>
      </c>
      <c r="D148" s="532"/>
      <c r="E148" s="534" t="s">
        <v>293</v>
      </c>
      <c r="F148" s="534">
        <v>0</v>
      </c>
      <c r="G148" s="534" t="s">
        <v>293</v>
      </c>
      <c r="H148" s="534">
        <v>0</v>
      </c>
    </row>
    <row r="149" spans="3:8" ht="13.5" thickBot="1" x14ac:dyDescent="0.25">
      <c r="C149" s="876" t="s">
        <v>296</v>
      </c>
      <c r="D149" s="876"/>
      <c r="E149" s="536">
        <f>SUM(E144:E148)</f>
        <v>0</v>
      </c>
      <c r="F149" s="536">
        <f t="shared" ref="F149:G149" si="13">SUM(F144:F148)</f>
        <v>0</v>
      </c>
      <c r="G149" s="536">
        <f t="shared" si="13"/>
        <v>0</v>
      </c>
      <c r="H149" s="536">
        <f>SUM(H144:H148)</f>
        <v>0</v>
      </c>
    </row>
    <row r="150" spans="3:8" ht="13.5" thickTop="1" x14ac:dyDescent="0.2">
      <c r="C150" s="130"/>
      <c r="D150" s="130"/>
      <c r="E150" s="129"/>
      <c r="F150" s="129"/>
      <c r="G150" s="129"/>
      <c r="H150" s="129"/>
    </row>
    <row r="151" spans="3:8" x14ac:dyDescent="0.2">
      <c r="C151" s="528">
        <f>Title!Z2+4</f>
        <v>2030</v>
      </c>
      <c r="D151" s="528"/>
      <c r="E151" s="632"/>
      <c r="F151" s="632"/>
      <c r="G151" s="632"/>
      <c r="H151" s="632"/>
    </row>
    <row r="152" spans="3:8" x14ac:dyDescent="0.2">
      <c r="C152" s="532" t="s">
        <v>291</v>
      </c>
      <c r="D152" s="532"/>
      <c r="E152" s="533">
        <v>0</v>
      </c>
      <c r="F152" s="533">
        <v>0</v>
      </c>
      <c r="G152" s="533">
        <v>0</v>
      </c>
      <c r="H152" s="533">
        <v>0</v>
      </c>
    </row>
    <row r="153" spans="3:8" x14ac:dyDescent="0.2">
      <c r="C153" s="532" t="s">
        <v>240</v>
      </c>
      <c r="D153" s="532"/>
      <c r="E153" s="533">
        <v>0</v>
      </c>
      <c r="F153" s="533">
        <v>0</v>
      </c>
      <c r="G153" s="533">
        <v>0</v>
      </c>
      <c r="H153" s="533">
        <v>0</v>
      </c>
    </row>
    <row r="154" spans="3:8" x14ac:dyDescent="0.2">
      <c r="C154" s="532" t="s">
        <v>292</v>
      </c>
      <c r="D154" s="633"/>
      <c r="E154" s="533" t="s">
        <v>293</v>
      </c>
      <c r="F154" s="533" t="s">
        <v>293</v>
      </c>
      <c r="G154" s="533" t="s">
        <v>293</v>
      </c>
      <c r="H154" s="533" t="s">
        <v>293</v>
      </c>
    </row>
    <row r="155" spans="3:8" x14ac:dyDescent="0.2">
      <c r="C155" s="532" t="s">
        <v>294</v>
      </c>
      <c r="D155" s="532"/>
      <c r="E155" s="533">
        <v>0</v>
      </c>
      <c r="F155" s="533">
        <v>0</v>
      </c>
      <c r="G155" s="533">
        <v>0</v>
      </c>
      <c r="H155" s="533">
        <v>0</v>
      </c>
    </row>
    <row r="156" spans="3:8" ht="13.5" thickBot="1" x14ac:dyDescent="0.25">
      <c r="C156" s="532" t="s">
        <v>295</v>
      </c>
      <c r="D156" s="532"/>
      <c r="E156" s="534" t="s">
        <v>293</v>
      </c>
      <c r="F156" s="534">
        <v>0</v>
      </c>
      <c r="G156" s="534">
        <v>0</v>
      </c>
      <c r="H156" s="534">
        <v>0</v>
      </c>
    </row>
    <row r="157" spans="3:8" ht="13.5" thickBot="1" x14ac:dyDescent="0.25">
      <c r="C157" s="876" t="s">
        <v>296</v>
      </c>
      <c r="D157" s="876"/>
      <c r="E157" s="536">
        <f>SUM(E152:E156)</f>
        <v>0</v>
      </c>
      <c r="F157" s="536">
        <f t="shared" ref="F157:H157" si="14">SUM(F152:F156)</f>
        <v>0</v>
      </c>
      <c r="G157" s="536">
        <f t="shared" si="14"/>
        <v>0</v>
      </c>
      <c r="H157" s="536">
        <f t="shared" si="14"/>
        <v>0</v>
      </c>
    </row>
    <row r="158" spans="3:8" ht="13.5" thickTop="1" x14ac:dyDescent="0.2"/>
    <row r="159" spans="3:8" x14ac:dyDescent="0.2">
      <c r="C159" s="121">
        <f>Title!Z2+5</f>
        <v>2031</v>
      </c>
      <c r="D159" s="121"/>
      <c r="E159" s="129"/>
      <c r="F159" s="129"/>
      <c r="G159" s="129"/>
      <c r="H159" s="129"/>
    </row>
    <row r="160" spans="3:8" x14ac:dyDescent="0.2">
      <c r="C160" s="124" t="s">
        <v>291</v>
      </c>
      <c r="D160" s="124"/>
      <c r="E160" s="125">
        <v>0</v>
      </c>
      <c r="F160" s="125">
        <v>0</v>
      </c>
      <c r="G160" s="125">
        <v>0</v>
      </c>
      <c r="H160" s="125">
        <v>0</v>
      </c>
    </row>
    <row r="161" spans="3:8" x14ac:dyDescent="0.2">
      <c r="C161" s="124" t="s">
        <v>240</v>
      </c>
      <c r="D161" s="124"/>
      <c r="E161" s="125">
        <v>0</v>
      </c>
      <c r="F161" s="125">
        <v>0</v>
      </c>
      <c r="G161" s="125">
        <v>0</v>
      </c>
      <c r="H161" s="125">
        <v>0</v>
      </c>
    </row>
    <row r="162" spans="3:8" x14ac:dyDescent="0.2">
      <c r="C162" s="668" t="s">
        <v>292</v>
      </c>
      <c r="D162" s="146"/>
      <c r="E162" s="125" t="s">
        <v>293</v>
      </c>
      <c r="F162" s="125" t="s">
        <v>293</v>
      </c>
      <c r="G162" s="125" t="s">
        <v>293</v>
      </c>
      <c r="H162" s="125" t="s">
        <v>293</v>
      </c>
    </row>
    <row r="163" spans="3:8" x14ac:dyDescent="0.2">
      <c r="C163" s="124" t="s">
        <v>294</v>
      </c>
      <c r="D163" s="124"/>
      <c r="E163" s="125">
        <v>0</v>
      </c>
      <c r="F163" s="125">
        <v>0</v>
      </c>
      <c r="G163" s="125">
        <v>0</v>
      </c>
      <c r="H163" s="125">
        <v>0</v>
      </c>
    </row>
    <row r="164" spans="3:8" ht="13.5" thickBot="1" x14ac:dyDescent="0.25">
      <c r="C164" s="124" t="s">
        <v>295</v>
      </c>
      <c r="D164" s="124"/>
      <c r="E164" s="126" t="s">
        <v>293</v>
      </c>
      <c r="F164" s="126">
        <v>0</v>
      </c>
      <c r="G164" s="126">
        <v>0</v>
      </c>
      <c r="H164" s="126">
        <v>0</v>
      </c>
    </row>
    <row r="165" spans="3:8" ht="13.5" thickBot="1" x14ac:dyDescent="0.25">
      <c r="C165" s="799" t="s">
        <v>296</v>
      </c>
      <c r="D165" s="799"/>
      <c r="E165" s="128">
        <f>SUM(E160:E164)</f>
        <v>0</v>
      </c>
      <c r="F165" s="128">
        <f t="shared" ref="F165:H165" si="15">SUM(F160:F164)</f>
        <v>0</v>
      </c>
      <c r="G165" s="128">
        <f t="shared" si="15"/>
        <v>0</v>
      </c>
      <c r="H165" s="128">
        <f t="shared" si="15"/>
        <v>0</v>
      </c>
    </row>
    <row r="166" spans="3:8" ht="13.5" thickTop="1" x14ac:dyDescent="0.2"/>
    <row r="167" spans="3:8" x14ac:dyDescent="0.2">
      <c r="C167" s="121">
        <f>Title!Z2+6</f>
        <v>2032</v>
      </c>
      <c r="D167" s="121"/>
      <c r="E167" s="129"/>
      <c r="F167" s="129"/>
      <c r="G167" s="129"/>
      <c r="H167" s="129"/>
    </row>
    <row r="168" spans="3:8" x14ac:dyDescent="0.2">
      <c r="C168" s="124" t="s">
        <v>291</v>
      </c>
      <c r="D168" s="124"/>
      <c r="E168" s="125">
        <v>0</v>
      </c>
      <c r="F168" s="125">
        <v>0</v>
      </c>
      <c r="G168" s="125">
        <v>0</v>
      </c>
      <c r="H168" s="125">
        <v>0</v>
      </c>
    </row>
    <row r="169" spans="3:8" x14ac:dyDescent="0.2">
      <c r="C169" s="124" t="s">
        <v>240</v>
      </c>
      <c r="D169" s="124"/>
      <c r="E169" s="125">
        <v>0</v>
      </c>
      <c r="F169" s="125">
        <v>0</v>
      </c>
      <c r="G169" s="125">
        <v>0</v>
      </c>
      <c r="H169" s="125">
        <v>0</v>
      </c>
    </row>
    <row r="170" spans="3:8" x14ac:dyDescent="0.2">
      <c r="C170" s="668" t="s">
        <v>292</v>
      </c>
      <c r="D170" s="146"/>
      <c r="E170" s="125" t="s">
        <v>293</v>
      </c>
      <c r="F170" s="125" t="s">
        <v>293</v>
      </c>
      <c r="G170" s="125" t="s">
        <v>293</v>
      </c>
      <c r="H170" s="125" t="s">
        <v>293</v>
      </c>
    </row>
    <row r="171" spans="3:8" x14ac:dyDescent="0.2">
      <c r="C171" s="124" t="s">
        <v>294</v>
      </c>
      <c r="D171" s="124"/>
      <c r="E171" s="125">
        <v>0</v>
      </c>
      <c r="F171" s="125">
        <v>0</v>
      </c>
      <c r="G171" s="125">
        <v>0</v>
      </c>
      <c r="H171" s="125">
        <v>0</v>
      </c>
    </row>
    <row r="172" spans="3:8" ht="13.5" thickBot="1" x14ac:dyDescent="0.25">
      <c r="C172" s="124" t="s">
        <v>295</v>
      </c>
      <c r="D172" s="124"/>
      <c r="E172" s="126" t="s">
        <v>293</v>
      </c>
      <c r="F172" s="126">
        <v>0</v>
      </c>
      <c r="G172" s="126">
        <v>0</v>
      </c>
      <c r="H172" s="126">
        <v>0</v>
      </c>
    </row>
    <row r="173" spans="3:8" ht="13.5" thickBot="1" x14ac:dyDescent="0.25">
      <c r="C173" s="799" t="s">
        <v>296</v>
      </c>
      <c r="D173" s="799"/>
      <c r="E173" s="128">
        <f>SUM(E168:E172)</f>
        <v>0</v>
      </c>
      <c r="F173" s="128">
        <f t="shared" ref="F173:H173" si="16">SUM(F168:F172)</f>
        <v>0</v>
      </c>
      <c r="G173" s="128">
        <f t="shared" si="16"/>
        <v>0</v>
      </c>
      <c r="H173" s="128">
        <f t="shared" si="16"/>
        <v>0</v>
      </c>
    </row>
    <row r="174" spans="3:8" ht="13.5" thickTop="1" x14ac:dyDescent="0.2"/>
    <row r="175" spans="3:8" x14ac:dyDescent="0.2">
      <c r="C175" s="121">
        <f>Title!Z2+7</f>
        <v>2033</v>
      </c>
      <c r="D175" s="121"/>
      <c r="E175" s="129"/>
      <c r="F175" s="129"/>
      <c r="G175" s="129"/>
      <c r="H175" s="129"/>
    </row>
    <row r="176" spans="3:8" x14ac:dyDescent="0.2">
      <c r="C176" s="124" t="s">
        <v>291</v>
      </c>
      <c r="D176" s="124"/>
      <c r="E176" s="125">
        <v>0</v>
      </c>
      <c r="F176" s="125">
        <v>0</v>
      </c>
      <c r="G176" s="125">
        <v>0</v>
      </c>
      <c r="H176" s="125">
        <v>0</v>
      </c>
    </row>
    <row r="177" spans="3:8" x14ac:dyDescent="0.2">
      <c r="C177" s="124" t="s">
        <v>240</v>
      </c>
      <c r="D177" s="124"/>
      <c r="E177" s="125">
        <v>0</v>
      </c>
      <c r="F177" s="125">
        <v>0</v>
      </c>
      <c r="G177" s="125">
        <v>0</v>
      </c>
      <c r="H177" s="125">
        <v>0</v>
      </c>
    </row>
    <row r="178" spans="3:8" x14ac:dyDescent="0.2">
      <c r="C178" s="668" t="s">
        <v>292</v>
      </c>
      <c r="D178" s="146"/>
      <c r="E178" s="125" t="s">
        <v>293</v>
      </c>
      <c r="F178" s="125" t="s">
        <v>293</v>
      </c>
      <c r="G178" s="125" t="s">
        <v>293</v>
      </c>
      <c r="H178" s="125" t="s">
        <v>293</v>
      </c>
    </row>
    <row r="179" spans="3:8" x14ac:dyDescent="0.2">
      <c r="C179" s="124" t="s">
        <v>294</v>
      </c>
      <c r="D179" s="124"/>
      <c r="E179" s="125">
        <v>0</v>
      </c>
      <c r="F179" s="125">
        <v>0</v>
      </c>
      <c r="G179" s="125">
        <v>0</v>
      </c>
      <c r="H179" s="125">
        <v>0</v>
      </c>
    </row>
    <row r="180" spans="3:8" ht="13.5" thickBot="1" x14ac:dyDescent="0.25">
      <c r="C180" s="124" t="s">
        <v>295</v>
      </c>
      <c r="D180" s="124"/>
      <c r="E180" s="126" t="s">
        <v>293</v>
      </c>
      <c r="F180" s="126">
        <v>0</v>
      </c>
      <c r="G180" s="126">
        <v>0</v>
      </c>
      <c r="H180" s="126">
        <v>0</v>
      </c>
    </row>
    <row r="181" spans="3:8" ht="13.5" thickBot="1" x14ac:dyDescent="0.25">
      <c r="C181" s="799" t="s">
        <v>296</v>
      </c>
      <c r="D181" s="799"/>
      <c r="E181" s="128">
        <f>SUM(E176:E180)</f>
        <v>0</v>
      </c>
      <c r="F181" s="128">
        <f t="shared" ref="F181:H181" si="17">SUM(F176:F180)</f>
        <v>0</v>
      </c>
      <c r="G181" s="128">
        <f t="shared" si="17"/>
        <v>0</v>
      </c>
      <c r="H181" s="128">
        <f t="shared" si="17"/>
        <v>0</v>
      </c>
    </row>
    <row r="182" spans="3:8" ht="13.5" thickTop="1" x14ac:dyDescent="0.2"/>
    <row r="183" spans="3:8" x14ac:dyDescent="0.2">
      <c r="C183" s="121">
        <f>Title!Z2+8</f>
        <v>2034</v>
      </c>
      <c r="D183" s="121"/>
      <c r="E183" s="129"/>
      <c r="F183" s="129"/>
      <c r="G183" s="129"/>
      <c r="H183" s="129"/>
    </row>
    <row r="184" spans="3:8" x14ac:dyDescent="0.2">
      <c r="C184" s="124" t="s">
        <v>291</v>
      </c>
      <c r="D184" s="124"/>
      <c r="E184" s="125">
        <v>0</v>
      </c>
      <c r="F184" s="125">
        <v>0</v>
      </c>
      <c r="G184" s="125">
        <v>0</v>
      </c>
      <c r="H184" s="125">
        <v>0</v>
      </c>
    </row>
    <row r="185" spans="3:8" x14ac:dyDescent="0.2">
      <c r="C185" s="124" t="s">
        <v>240</v>
      </c>
      <c r="D185" s="124"/>
      <c r="E185" s="125">
        <v>0</v>
      </c>
      <c r="F185" s="125">
        <v>0</v>
      </c>
      <c r="G185" s="125">
        <v>0</v>
      </c>
      <c r="H185" s="125">
        <v>0</v>
      </c>
    </row>
    <row r="186" spans="3:8" x14ac:dyDescent="0.2">
      <c r="C186" s="668" t="s">
        <v>292</v>
      </c>
      <c r="D186" s="146"/>
      <c r="E186" s="125" t="s">
        <v>293</v>
      </c>
      <c r="F186" s="125" t="s">
        <v>293</v>
      </c>
      <c r="G186" s="125" t="s">
        <v>293</v>
      </c>
      <c r="H186" s="125" t="s">
        <v>293</v>
      </c>
    </row>
    <row r="187" spans="3:8" x14ac:dyDescent="0.2">
      <c r="C187" s="124" t="s">
        <v>294</v>
      </c>
      <c r="D187" s="124"/>
      <c r="E187" s="125">
        <v>0</v>
      </c>
      <c r="F187" s="125">
        <v>0</v>
      </c>
      <c r="G187" s="125">
        <v>0</v>
      </c>
      <c r="H187" s="125">
        <v>0</v>
      </c>
    </row>
    <row r="188" spans="3:8" ht="13.5" thickBot="1" x14ac:dyDescent="0.25">
      <c r="C188" s="124" t="s">
        <v>295</v>
      </c>
      <c r="D188" s="124"/>
      <c r="E188" s="126" t="s">
        <v>293</v>
      </c>
      <c r="F188" s="126">
        <v>0</v>
      </c>
      <c r="G188" s="126">
        <v>0</v>
      </c>
      <c r="H188" s="126">
        <v>0</v>
      </c>
    </row>
    <row r="189" spans="3:8" ht="13.5" thickBot="1" x14ac:dyDescent="0.25">
      <c r="C189" s="799" t="s">
        <v>296</v>
      </c>
      <c r="D189" s="799"/>
      <c r="E189" s="128">
        <f>SUM(E184:E188)</f>
        <v>0</v>
      </c>
      <c r="F189" s="128">
        <f t="shared" ref="F189:H189" si="18">SUM(F184:F188)</f>
        <v>0</v>
      </c>
      <c r="G189" s="128">
        <f t="shared" si="18"/>
        <v>0</v>
      </c>
      <c r="H189" s="128">
        <f t="shared" si="18"/>
        <v>0</v>
      </c>
    </row>
    <row r="190" spans="3:8" ht="13.5" thickTop="1" x14ac:dyDescent="0.2"/>
    <row r="191" spans="3:8" x14ac:dyDescent="0.2">
      <c r="C191" s="121">
        <f>Title!Z2+9</f>
        <v>2035</v>
      </c>
      <c r="D191" s="121"/>
      <c r="E191" s="129"/>
      <c r="F191" s="129"/>
      <c r="G191" s="129"/>
      <c r="H191" s="129"/>
    </row>
    <row r="192" spans="3:8" x14ac:dyDescent="0.2">
      <c r="C192" s="124" t="s">
        <v>291</v>
      </c>
      <c r="D192" s="124"/>
      <c r="E192" s="125">
        <v>0</v>
      </c>
      <c r="F192" s="125">
        <v>0</v>
      </c>
      <c r="G192" s="125">
        <v>0</v>
      </c>
      <c r="H192" s="125">
        <v>0</v>
      </c>
    </row>
    <row r="193" spans="3:8" x14ac:dyDescent="0.2">
      <c r="C193" s="124" t="s">
        <v>240</v>
      </c>
      <c r="D193" s="124"/>
      <c r="E193" s="125">
        <v>0</v>
      </c>
      <c r="F193" s="125">
        <v>0</v>
      </c>
      <c r="G193" s="125">
        <v>0</v>
      </c>
      <c r="H193" s="125">
        <v>0</v>
      </c>
    </row>
    <row r="194" spans="3:8" x14ac:dyDescent="0.2">
      <c r="C194" s="668" t="s">
        <v>292</v>
      </c>
      <c r="D194" s="146"/>
      <c r="E194" s="125" t="s">
        <v>293</v>
      </c>
      <c r="F194" s="125" t="s">
        <v>293</v>
      </c>
      <c r="G194" s="125" t="s">
        <v>293</v>
      </c>
      <c r="H194" s="125" t="s">
        <v>293</v>
      </c>
    </row>
    <row r="195" spans="3:8" x14ac:dyDescent="0.2">
      <c r="C195" s="124" t="s">
        <v>294</v>
      </c>
      <c r="D195" s="124"/>
      <c r="E195" s="125">
        <v>0</v>
      </c>
      <c r="F195" s="125">
        <v>0</v>
      </c>
      <c r="G195" s="125">
        <v>0</v>
      </c>
      <c r="H195" s="125">
        <v>0</v>
      </c>
    </row>
    <row r="196" spans="3:8" ht="13.5" thickBot="1" x14ac:dyDescent="0.25">
      <c r="C196" s="124" t="s">
        <v>295</v>
      </c>
      <c r="D196" s="124"/>
      <c r="E196" s="126" t="s">
        <v>293</v>
      </c>
      <c r="F196" s="126">
        <v>0</v>
      </c>
      <c r="G196" s="126">
        <v>0</v>
      </c>
      <c r="H196" s="126">
        <v>0</v>
      </c>
    </row>
    <row r="197" spans="3:8" ht="13.5" thickBot="1" x14ac:dyDescent="0.25">
      <c r="C197" s="799" t="s">
        <v>296</v>
      </c>
      <c r="D197" s="799"/>
      <c r="E197" s="128">
        <f>SUM(E192:E196)</f>
        <v>0</v>
      </c>
      <c r="F197" s="128">
        <f t="shared" ref="F197:H197" si="19">SUM(F192:F196)</f>
        <v>0</v>
      </c>
      <c r="G197" s="128">
        <f t="shared" si="19"/>
        <v>0</v>
      </c>
      <c r="H197" s="128">
        <f t="shared" si="19"/>
        <v>0</v>
      </c>
    </row>
    <row r="198" spans="3:8" ht="13.5" thickTop="1" x14ac:dyDescent="0.2"/>
    <row r="199" spans="3:8" x14ac:dyDescent="0.2">
      <c r="C199" s="121">
        <f>Title!Z2+10</f>
        <v>2036</v>
      </c>
      <c r="D199" s="121"/>
      <c r="E199" s="129"/>
      <c r="F199" s="129"/>
      <c r="G199" s="129"/>
      <c r="H199" s="129"/>
    </row>
    <row r="200" spans="3:8" x14ac:dyDescent="0.2">
      <c r="C200" s="124" t="s">
        <v>291</v>
      </c>
      <c r="D200" s="124"/>
      <c r="E200" s="125">
        <v>0</v>
      </c>
      <c r="F200" s="125">
        <v>0</v>
      </c>
      <c r="G200" s="125">
        <v>0</v>
      </c>
      <c r="H200" s="125">
        <v>0</v>
      </c>
    </row>
    <row r="201" spans="3:8" x14ac:dyDescent="0.2">
      <c r="C201" s="124" t="s">
        <v>240</v>
      </c>
      <c r="D201" s="124"/>
      <c r="E201" s="125">
        <v>0</v>
      </c>
      <c r="F201" s="125">
        <v>0</v>
      </c>
      <c r="G201" s="125">
        <v>0</v>
      </c>
      <c r="H201" s="125">
        <v>0</v>
      </c>
    </row>
    <row r="202" spans="3:8" x14ac:dyDescent="0.2">
      <c r="C202" s="668" t="s">
        <v>292</v>
      </c>
      <c r="D202" s="146"/>
      <c r="E202" s="125" t="s">
        <v>293</v>
      </c>
      <c r="F202" s="125" t="s">
        <v>293</v>
      </c>
      <c r="G202" s="125" t="s">
        <v>293</v>
      </c>
      <c r="H202" s="125" t="s">
        <v>293</v>
      </c>
    </row>
    <row r="203" spans="3:8" x14ac:dyDescent="0.2">
      <c r="C203" s="124" t="s">
        <v>294</v>
      </c>
      <c r="D203" s="124"/>
      <c r="E203" s="125">
        <v>0</v>
      </c>
      <c r="F203" s="125">
        <v>0</v>
      </c>
      <c r="G203" s="125">
        <v>0</v>
      </c>
      <c r="H203" s="125">
        <v>0</v>
      </c>
    </row>
    <row r="204" spans="3:8" ht="13.5" thickBot="1" x14ac:dyDescent="0.25">
      <c r="C204" s="124" t="s">
        <v>295</v>
      </c>
      <c r="D204" s="124"/>
      <c r="E204" s="126" t="s">
        <v>293</v>
      </c>
      <c r="F204" s="126">
        <v>0</v>
      </c>
      <c r="G204" s="126">
        <v>0</v>
      </c>
      <c r="H204" s="126">
        <v>0</v>
      </c>
    </row>
    <row r="205" spans="3:8" ht="13.5" thickBot="1" x14ac:dyDescent="0.25">
      <c r="C205" s="799" t="s">
        <v>296</v>
      </c>
      <c r="D205" s="799"/>
      <c r="E205" s="128">
        <f>SUM(E200:E204)</f>
        <v>0</v>
      </c>
      <c r="F205" s="128">
        <f>SUM(F200:F204)</f>
        <v>0</v>
      </c>
      <c r="G205" s="128">
        <f>SUM(G200:G204)</f>
        <v>0</v>
      </c>
      <c r="H205" s="128">
        <f>SUM(H200:H204)</f>
        <v>0</v>
      </c>
    </row>
    <row r="206" spans="3:8" ht="13.5" thickTop="1" x14ac:dyDescent="0.2">
      <c r="C206" s="102"/>
      <c r="D206" s="102"/>
      <c r="E206" s="118"/>
      <c r="F206" s="117"/>
      <c r="G206" s="117"/>
      <c r="H206" s="117"/>
    </row>
    <row r="207" spans="3:8" ht="13.35" hidden="1" customHeight="1" x14ac:dyDescent="0.2">
      <c r="C207" s="234" t="s">
        <v>201</v>
      </c>
      <c r="D207" s="119"/>
      <c r="E207" s="118"/>
      <c r="F207" s="117"/>
      <c r="G207" s="117"/>
      <c r="H207" s="117"/>
    </row>
    <row r="208" spans="3:8" ht="13.35" hidden="1" customHeight="1" x14ac:dyDescent="0.2">
      <c r="C208" s="111" t="s">
        <v>752</v>
      </c>
      <c r="D208" s="111"/>
      <c r="E208" s="118"/>
      <c r="F208" s="117"/>
      <c r="G208" s="117"/>
      <c r="H208" s="117"/>
    </row>
    <row r="209" spans="3:15" ht="13.35" hidden="1" customHeight="1" x14ac:dyDescent="0.2">
      <c r="C209" s="120"/>
      <c r="D209" s="120"/>
      <c r="E209" s="118"/>
      <c r="F209" s="117"/>
      <c r="G209" s="117"/>
      <c r="H209" s="117"/>
    </row>
    <row r="210" spans="3:15" ht="44.25" hidden="1" customHeight="1" x14ac:dyDescent="0.2">
      <c r="C210" s="401"/>
      <c r="D210" s="401"/>
      <c r="E210" s="402" t="s">
        <v>186</v>
      </c>
      <c r="F210" s="402" t="s">
        <v>288</v>
      </c>
      <c r="G210" s="402" t="s">
        <v>289</v>
      </c>
      <c r="H210" s="402" t="s">
        <v>290</v>
      </c>
    </row>
    <row r="211" spans="3:15" ht="13.35" hidden="1" customHeight="1" x14ac:dyDescent="0.2">
      <c r="C211" s="401"/>
      <c r="D211" s="401"/>
      <c r="E211" s="402" t="s">
        <v>182</v>
      </c>
      <c r="F211" s="402" t="s">
        <v>182</v>
      </c>
      <c r="G211" s="402" t="s">
        <v>182</v>
      </c>
      <c r="H211" s="402" t="s">
        <v>182</v>
      </c>
      <c r="L211"/>
      <c r="M211"/>
      <c r="N211"/>
      <c r="O211"/>
    </row>
    <row r="212" spans="3:15" ht="13.35" hidden="1" customHeight="1" x14ac:dyDescent="0.2">
      <c r="C212" s="121" t="s">
        <v>753</v>
      </c>
      <c r="D212" s="121"/>
      <c r="E212" s="122"/>
      <c r="F212" s="123"/>
      <c r="G212" s="123"/>
      <c r="H212" s="123"/>
    </row>
    <row r="213" spans="3:15" ht="13.35" hidden="1" customHeight="1" x14ac:dyDescent="0.2">
      <c r="C213" s="124" t="s">
        <v>291</v>
      </c>
      <c r="D213" s="124"/>
      <c r="E213" s="125">
        <v>0</v>
      </c>
      <c r="F213" s="125">
        <v>0</v>
      </c>
      <c r="G213" s="125">
        <v>0</v>
      </c>
      <c r="H213" s="125">
        <v>0</v>
      </c>
    </row>
    <row r="214" spans="3:15" ht="13.35" hidden="1" customHeight="1" x14ac:dyDescent="0.2">
      <c r="C214" s="403" t="s">
        <v>754</v>
      </c>
      <c r="D214" s="403"/>
      <c r="E214" s="125">
        <v>0</v>
      </c>
      <c r="F214" s="125">
        <v>0</v>
      </c>
      <c r="G214" s="125">
        <v>0</v>
      </c>
      <c r="H214" s="125">
        <v>0</v>
      </c>
    </row>
    <row r="215" spans="3:15" ht="13.35" hidden="1" customHeight="1" x14ac:dyDescent="0.2">
      <c r="C215" s="124" t="s">
        <v>755</v>
      </c>
      <c r="D215" s="124"/>
      <c r="E215" s="125">
        <f>E213-E214</f>
        <v>0</v>
      </c>
      <c r="F215" s="125">
        <f t="shared" ref="F215:H215" si="20">F213-F214</f>
        <v>0</v>
      </c>
      <c r="G215" s="125">
        <f t="shared" si="20"/>
        <v>0</v>
      </c>
      <c r="H215" s="125">
        <f t="shared" si="20"/>
        <v>0</v>
      </c>
    </row>
    <row r="216" spans="3:15" ht="13.35" hidden="1" customHeight="1" x14ac:dyDescent="0.2">
      <c r="C216" s="124" t="s">
        <v>240</v>
      </c>
      <c r="D216" s="124"/>
      <c r="E216" s="125">
        <v>0</v>
      </c>
      <c r="F216" s="125">
        <v>0</v>
      </c>
      <c r="G216" s="125">
        <v>0</v>
      </c>
      <c r="H216" s="125">
        <v>0</v>
      </c>
    </row>
    <row r="217" spans="3:15" ht="13.35" hidden="1" customHeight="1" x14ac:dyDescent="0.2">
      <c r="C217" s="124" t="s">
        <v>756</v>
      </c>
      <c r="D217" s="124"/>
      <c r="E217" s="125" t="s">
        <v>293</v>
      </c>
      <c r="F217" s="125" t="s">
        <v>293</v>
      </c>
      <c r="G217" s="125" t="s">
        <v>293</v>
      </c>
      <c r="H217" s="125" t="s">
        <v>293</v>
      </c>
    </row>
    <row r="218" spans="3:15" ht="13.35" hidden="1" customHeight="1" x14ac:dyDescent="0.2">
      <c r="C218" s="124" t="s">
        <v>294</v>
      </c>
      <c r="D218" s="124"/>
      <c r="E218" s="125" t="s">
        <v>293</v>
      </c>
      <c r="F218" s="125">
        <v>0</v>
      </c>
      <c r="G218" s="125" t="s">
        <v>293</v>
      </c>
      <c r="H218" s="125">
        <v>0</v>
      </c>
    </row>
    <row r="219" spans="3:15" ht="13.7" hidden="1" customHeight="1" thickBot="1" x14ac:dyDescent="0.25">
      <c r="C219" s="124" t="s">
        <v>295</v>
      </c>
      <c r="D219" s="124"/>
      <c r="E219" s="126" t="s">
        <v>293</v>
      </c>
      <c r="F219" s="126">
        <v>0</v>
      </c>
      <c r="G219" s="126" t="s">
        <v>293</v>
      </c>
      <c r="H219" s="126">
        <v>0</v>
      </c>
    </row>
    <row r="220" spans="3:15" ht="13.7" hidden="1" customHeight="1" thickBot="1" x14ac:dyDescent="0.25">
      <c r="C220" s="127" t="s">
        <v>296</v>
      </c>
      <c r="D220" s="127"/>
      <c r="E220" s="128">
        <f>SUM(E215:E219)</f>
        <v>0</v>
      </c>
      <c r="F220" s="128">
        <f t="shared" ref="F220:H220" si="21">SUM(F215:F219)</f>
        <v>0</v>
      </c>
      <c r="G220" s="128">
        <f t="shared" si="21"/>
        <v>0</v>
      </c>
      <c r="H220" s="128">
        <f t="shared" si="21"/>
        <v>0</v>
      </c>
    </row>
    <row r="221" spans="3:15" ht="13.7" hidden="1" customHeight="1" thickTop="1" x14ac:dyDescent="0.2">
      <c r="C221" s="102"/>
      <c r="D221" s="102"/>
      <c r="E221" s="129"/>
      <c r="F221" s="129"/>
      <c r="G221" s="129"/>
      <c r="H221" s="129"/>
    </row>
    <row r="222" spans="3:15" ht="13.35" hidden="1" customHeight="1" x14ac:dyDescent="0.2">
      <c r="C222" s="404" t="s">
        <v>757</v>
      </c>
      <c r="D222" s="404"/>
      <c r="E222" s="405"/>
      <c r="F222" s="406"/>
      <c r="G222" s="406"/>
      <c r="H222" s="406"/>
    </row>
    <row r="223" spans="3:15" ht="13.35" hidden="1" customHeight="1" x14ac:dyDescent="0.2">
      <c r="C223" s="407" t="s">
        <v>291</v>
      </c>
      <c r="D223" s="407"/>
      <c r="E223" s="408">
        <v>0</v>
      </c>
      <c r="F223" s="408">
        <v>0</v>
      </c>
      <c r="G223" s="408">
        <v>0</v>
      </c>
      <c r="H223" s="408">
        <v>0</v>
      </c>
    </row>
    <row r="224" spans="3:15" ht="13.35" hidden="1" customHeight="1" x14ac:dyDescent="0.2">
      <c r="C224" s="407" t="s">
        <v>240</v>
      </c>
      <c r="D224" s="407"/>
      <c r="E224" s="408">
        <v>0</v>
      </c>
      <c r="F224" s="408">
        <v>0</v>
      </c>
      <c r="G224" s="408" t="s">
        <v>293</v>
      </c>
      <c r="H224" s="408" t="s">
        <v>293</v>
      </c>
    </row>
    <row r="225" spans="3:8" ht="13.35" hidden="1" customHeight="1" x14ac:dyDescent="0.2">
      <c r="C225" s="407" t="s">
        <v>756</v>
      </c>
      <c r="D225" s="407"/>
      <c r="E225" s="408" t="s">
        <v>293</v>
      </c>
      <c r="F225" s="408" t="s">
        <v>293</v>
      </c>
      <c r="G225" s="408" t="s">
        <v>293</v>
      </c>
      <c r="H225" s="408" t="s">
        <v>293</v>
      </c>
    </row>
    <row r="226" spans="3:8" ht="13.35" hidden="1" customHeight="1" x14ac:dyDescent="0.2">
      <c r="C226" s="407" t="s">
        <v>294</v>
      </c>
      <c r="D226" s="407"/>
      <c r="E226" s="408" t="s">
        <v>293</v>
      </c>
      <c r="F226" s="408">
        <v>0</v>
      </c>
      <c r="G226" s="408" t="s">
        <v>293</v>
      </c>
      <c r="H226" s="408">
        <v>0</v>
      </c>
    </row>
    <row r="227" spans="3:8" ht="13.7" hidden="1" customHeight="1" thickBot="1" x14ac:dyDescent="0.25">
      <c r="C227" s="407" t="s">
        <v>295</v>
      </c>
      <c r="D227" s="407"/>
      <c r="E227" s="409" t="s">
        <v>293</v>
      </c>
      <c r="F227" s="409">
        <v>0</v>
      </c>
      <c r="G227" s="409" t="s">
        <v>293</v>
      </c>
      <c r="H227" s="409">
        <v>0</v>
      </c>
    </row>
    <row r="228" spans="3:8" ht="13.7" hidden="1" customHeight="1" thickBot="1" x14ac:dyDescent="0.25">
      <c r="C228" s="410" t="s">
        <v>296</v>
      </c>
      <c r="D228" s="410"/>
      <c r="E228" s="411">
        <f>SUM(E223:E227)</f>
        <v>0</v>
      </c>
      <c r="F228" s="411">
        <f>SUM(F223:F227)</f>
        <v>0</v>
      </c>
      <c r="G228" s="411">
        <f>SUM(G223:G227)</f>
        <v>0</v>
      </c>
      <c r="H228" s="411">
        <f>SUM(H223:H227)</f>
        <v>0</v>
      </c>
    </row>
    <row r="229" spans="3:8" ht="13.7" hidden="1" customHeight="1" thickTop="1" x14ac:dyDescent="0.2">
      <c r="C229" s="102"/>
      <c r="D229" s="102"/>
      <c r="E229" s="129"/>
      <c r="F229" s="129"/>
      <c r="G229" s="129"/>
      <c r="H229" s="129"/>
    </row>
    <row r="230" spans="3:8" ht="13.35" hidden="1" customHeight="1" x14ac:dyDescent="0.2">
      <c r="C230" s="121">
        <v>2022</v>
      </c>
      <c r="D230" s="121"/>
      <c r="E230" s="129"/>
      <c r="F230" s="129"/>
      <c r="G230" s="129"/>
      <c r="H230" s="129"/>
    </row>
    <row r="231" spans="3:8" ht="13.35" hidden="1" customHeight="1" x14ac:dyDescent="0.2">
      <c r="C231" s="124" t="s">
        <v>291</v>
      </c>
      <c r="D231" s="124"/>
      <c r="E231" s="125">
        <v>0</v>
      </c>
      <c r="F231" s="125">
        <v>0</v>
      </c>
      <c r="G231" s="125">
        <v>0</v>
      </c>
      <c r="H231" s="125">
        <v>0</v>
      </c>
    </row>
    <row r="232" spans="3:8" ht="13.35" hidden="1" customHeight="1" x14ac:dyDescent="0.2">
      <c r="C232" s="124" t="s">
        <v>240</v>
      </c>
      <c r="D232" s="124"/>
      <c r="E232" s="125">
        <v>0</v>
      </c>
      <c r="F232" s="125">
        <v>0</v>
      </c>
      <c r="G232" s="125" t="s">
        <v>293</v>
      </c>
      <c r="H232" s="125" t="s">
        <v>293</v>
      </c>
    </row>
    <row r="233" spans="3:8" ht="20.45" hidden="1" customHeight="1" x14ac:dyDescent="0.2">
      <c r="C233" s="146" t="s">
        <v>756</v>
      </c>
      <c r="D233" s="146"/>
      <c r="E233" s="125" t="s">
        <v>293</v>
      </c>
      <c r="F233" s="125" t="s">
        <v>293</v>
      </c>
      <c r="G233" s="125" t="s">
        <v>293</v>
      </c>
      <c r="H233" s="125" t="s">
        <v>293</v>
      </c>
    </row>
    <row r="234" spans="3:8" ht="13.35" hidden="1" customHeight="1" x14ac:dyDescent="0.2">
      <c r="C234" s="124" t="s">
        <v>294</v>
      </c>
      <c r="D234" s="124"/>
      <c r="E234" s="125" t="s">
        <v>293</v>
      </c>
      <c r="F234" s="125">
        <v>0</v>
      </c>
      <c r="G234" s="125">
        <v>0</v>
      </c>
      <c r="H234" s="125">
        <v>0</v>
      </c>
    </row>
    <row r="235" spans="3:8" ht="13.7" hidden="1" customHeight="1" thickBot="1" x14ac:dyDescent="0.25">
      <c r="C235" s="124" t="s">
        <v>295</v>
      </c>
      <c r="D235" s="124"/>
      <c r="E235" s="126" t="s">
        <v>293</v>
      </c>
      <c r="F235" s="126">
        <v>0</v>
      </c>
      <c r="G235" s="126" t="s">
        <v>293</v>
      </c>
      <c r="H235" s="126">
        <v>0</v>
      </c>
    </row>
    <row r="236" spans="3:8" ht="13.7" hidden="1" customHeight="1" thickBot="1" x14ac:dyDescent="0.25">
      <c r="C236" s="799" t="s">
        <v>296</v>
      </c>
      <c r="D236" s="799"/>
      <c r="E236" s="128">
        <f>SUM(E231:E235)</f>
        <v>0</v>
      </c>
      <c r="F236" s="128">
        <f>SUM(F231:F235)</f>
        <v>0</v>
      </c>
      <c r="G236" s="128">
        <f>SUM(G231:G235)</f>
        <v>0</v>
      </c>
      <c r="H236" s="128">
        <f>SUM(H231:H235)</f>
        <v>0</v>
      </c>
    </row>
    <row r="237" spans="3:8" ht="13.7" hidden="1" customHeight="1" thickTop="1" x14ac:dyDescent="0.2">
      <c r="C237" s="130"/>
      <c r="D237" s="130"/>
      <c r="E237" s="129"/>
      <c r="F237" s="129"/>
      <c r="G237" s="129"/>
      <c r="H237" s="129"/>
    </row>
    <row r="238" spans="3:8" ht="13.35" hidden="1" customHeight="1" x14ac:dyDescent="0.2">
      <c r="C238" s="121">
        <v>2023</v>
      </c>
      <c r="D238" s="121"/>
      <c r="E238" s="129"/>
      <c r="F238" s="129"/>
      <c r="G238" s="129"/>
      <c r="H238" s="129"/>
    </row>
    <row r="239" spans="3:8" ht="13.35" hidden="1" customHeight="1" x14ac:dyDescent="0.2">
      <c r="C239" s="124" t="s">
        <v>291</v>
      </c>
      <c r="D239" s="124"/>
      <c r="E239" s="125">
        <v>0</v>
      </c>
      <c r="F239" s="125">
        <v>0</v>
      </c>
      <c r="G239" s="125">
        <v>0</v>
      </c>
      <c r="H239" s="125">
        <v>0</v>
      </c>
    </row>
    <row r="240" spans="3:8" ht="13.35" hidden="1" customHeight="1" x14ac:dyDescent="0.2">
      <c r="C240" s="124" t="s">
        <v>240</v>
      </c>
      <c r="D240" s="124"/>
      <c r="E240" s="125">
        <v>0</v>
      </c>
      <c r="F240" s="125">
        <v>0</v>
      </c>
      <c r="G240" s="125" t="s">
        <v>293</v>
      </c>
      <c r="H240" s="125" t="s">
        <v>293</v>
      </c>
    </row>
    <row r="241" spans="3:8" ht="20.45" hidden="1" customHeight="1" x14ac:dyDescent="0.2">
      <c r="C241" s="146" t="s">
        <v>756</v>
      </c>
      <c r="D241" s="146"/>
      <c r="E241" s="125" t="s">
        <v>293</v>
      </c>
      <c r="F241" s="125" t="s">
        <v>293</v>
      </c>
      <c r="G241" s="125" t="s">
        <v>293</v>
      </c>
      <c r="H241" s="125" t="s">
        <v>293</v>
      </c>
    </row>
    <row r="242" spans="3:8" ht="13.35" hidden="1" customHeight="1" x14ac:dyDescent="0.2">
      <c r="C242" s="124" t="s">
        <v>294</v>
      </c>
      <c r="D242" s="124"/>
      <c r="E242" s="125">
        <v>0</v>
      </c>
      <c r="F242" s="125">
        <v>0</v>
      </c>
      <c r="G242" s="125">
        <v>0</v>
      </c>
      <c r="H242" s="125">
        <v>0</v>
      </c>
    </row>
    <row r="243" spans="3:8" ht="13.7" hidden="1" customHeight="1" thickBot="1" x14ac:dyDescent="0.25">
      <c r="C243" s="124" t="s">
        <v>295</v>
      </c>
      <c r="D243" s="124"/>
      <c r="E243" s="126" t="s">
        <v>293</v>
      </c>
      <c r="F243" s="126">
        <v>0</v>
      </c>
      <c r="G243" s="126" t="s">
        <v>293</v>
      </c>
      <c r="H243" s="126">
        <v>0</v>
      </c>
    </row>
    <row r="244" spans="3:8" ht="13.7" hidden="1" customHeight="1" thickBot="1" x14ac:dyDescent="0.25">
      <c r="C244" s="799" t="s">
        <v>296</v>
      </c>
      <c r="D244" s="799"/>
      <c r="E244" s="128">
        <f>SUM(E239:E243)</f>
        <v>0</v>
      </c>
      <c r="F244" s="128">
        <f t="shared" ref="F244:G244" si="22">SUM(F239:F243)</f>
        <v>0</v>
      </c>
      <c r="G244" s="128">
        <f t="shared" si="22"/>
        <v>0</v>
      </c>
      <c r="H244" s="128">
        <f>SUM(H239:H243)</f>
        <v>0</v>
      </c>
    </row>
    <row r="245" spans="3:8" ht="13.7" hidden="1" customHeight="1" thickTop="1" x14ac:dyDescent="0.2">
      <c r="C245" s="130"/>
      <c r="D245" s="130"/>
      <c r="E245" s="129"/>
      <c r="F245" s="129"/>
      <c r="G245" s="129"/>
      <c r="H245" s="129"/>
    </row>
    <row r="246" spans="3:8" ht="13.35" hidden="1" customHeight="1" x14ac:dyDescent="0.2">
      <c r="C246" s="121">
        <v>2024</v>
      </c>
      <c r="D246" s="121"/>
      <c r="E246" s="129"/>
      <c r="F246" s="129"/>
      <c r="G246" s="129"/>
      <c r="H246" s="129"/>
    </row>
    <row r="247" spans="3:8" ht="13.35" hidden="1" customHeight="1" x14ac:dyDescent="0.2">
      <c r="C247" s="124" t="s">
        <v>291</v>
      </c>
      <c r="D247" s="124"/>
      <c r="E247" s="125">
        <v>0</v>
      </c>
      <c r="F247" s="125">
        <v>0</v>
      </c>
      <c r="G247" s="125">
        <v>0</v>
      </c>
      <c r="H247" s="125">
        <v>0</v>
      </c>
    </row>
    <row r="248" spans="3:8" ht="13.35" hidden="1" customHeight="1" x14ac:dyDescent="0.2">
      <c r="C248" s="124" t="s">
        <v>240</v>
      </c>
      <c r="D248" s="124"/>
      <c r="E248" s="125">
        <v>0</v>
      </c>
      <c r="F248" s="125">
        <v>0</v>
      </c>
      <c r="G248" s="125">
        <v>0</v>
      </c>
      <c r="H248" s="125">
        <v>0</v>
      </c>
    </row>
    <row r="249" spans="3:8" ht="20.45" hidden="1" customHeight="1" x14ac:dyDescent="0.2">
      <c r="C249" s="146" t="s">
        <v>756</v>
      </c>
      <c r="D249" s="146"/>
      <c r="E249" s="125" t="s">
        <v>293</v>
      </c>
      <c r="F249" s="125" t="s">
        <v>293</v>
      </c>
      <c r="G249" s="125" t="s">
        <v>293</v>
      </c>
      <c r="H249" s="125" t="s">
        <v>293</v>
      </c>
    </row>
    <row r="250" spans="3:8" ht="13.35" hidden="1" customHeight="1" x14ac:dyDescent="0.2">
      <c r="C250" s="124" t="s">
        <v>294</v>
      </c>
      <c r="D250" s="124"/>
      <c r="E250" s="125">
        <v>0</v>
      </c>
      <c r="F250" s="125">
        <v>0</v>
      </c>
      <c r="G250" s="125">
        <v>0</v>
      </c>
      <c r="H250" s="125">
        <v>0</v>
      </c>
    </row>
    <row r="251" spans="3:8" ht="13.7" hidden="1" customHeight="1" thickBot="1" x14ac:dyDescent="0.25">
      <c r="C251" s="124" t="s">
        <v>295</v>
      </c>
      <c r="D251" s="124"/>
      <c r="E251" s="126" t="s">
        <v>293</v>
      </c>
      <c r="F251" s="126">
        <v>0</v>
      </c>
      <c r="G251" s="126">
        <v>0</v>
      </c>
      <c r="H251" s="126">
        <v>0</v>
      </c>
    </row>
    <row r="252" spans="3:8" ht="13.7" hidden="1" customHeight="1" thickBot="1" x14ac:dyDescent="0.25">
      <c r="C252" s="799" t="s">
        <v>296</v>
      </c>
      <c r="D252" s="799"/>
      <c r="E252" s="128">
        <f>SUM(E247:E251)</f>
        <v>0</v>
      </c>
      <c r="F252" s="128">
        <f t="shared" ref="F252:H252" si="23">SUM(F247:F251)</f>
        <v>0</v>
      </c>
      <c r="G252" s="128">
        <f t="shared" si="23"/>
        <v>0</v>
      </c>
      <c r="H252" s="128">
        <f t="shared" si="23"/>
        <v>0</v>
      </c>
    </row>
    <row r="253" spans="3:8" ht="13.7" hidden="1" customHeight="1" thickTop="1" x14ac:dyDescent="0.2">
      <c r="C253" s="102"/>
      <c r="D253" s="102"/>
      <c r="E253" s="131"/>
      <c r="F253" s="132"/>
      <c r="G253" s="132"/>
      <c r="H253" s="132"/>
    </row>
    <row r="254" spans="3:8" ht="13.35" hidden="1" customHeight="1" x14ac:dyDescent="0.2">
      <c r="C254" s="5"/>
      <c r="D254" s="5"/>
    </row>
    <row r="255" spans="3:8" ht="15.75" x14ac:dyDescent="0.2">
      <c r="C255" s="634" t="s">
        <v>758</v>
      </c>
      <c r="D255" s="8"/>
    </row>
    <row r="256" spans="3:8" ht="15" thickBot="1" x14ac:dyDescent="0.25">
      <c r="C256" s="4"/>
      <c r="D256" s="4"/>
    </row>
    <row r="257" spans="3:15" ht="13.5" customHeight="1" x14ac:dyDescent="0.2">
      <c r="C257" s="581"/>
      <c r="D257" s="582"/>
      <c r="E257" s="866" t="s">
        <v>742</v>
      </c>
      <c r="F257" s="866"/>
      <c r="G257" s="866"/>
      <c r="H257" s="866"/>
      <c r="I257" s="866"/>
      <c r="J257" s="866"/>
      <c r="K257" s="866"/>
      <c r="L257" s="866"/>
      <c r="M257" s="866"/>
      <c r="N257" s="866"/>
      <c r="O257" s="583"/>
    </row>
    <row r="258" spans="3:15" x14ac:dyDescent="0.2">
      <c r="C258" s="584"/>
      <c r="D258" s="505"/>
      <c r="E258" s="743"/>
      <c r="F258" s="743"/>
      <c r="G258" s="743"/>
      <c r="H258" s="743"/>
      <c r="I258" s="743"/>
      <c r="J258" s="743"/>
      <c r="K258" s="743"/>
      <c r="L258" s="743"/>
      <c r="M258" s="743"/>
      <c r="N258" s="743"/>
      <c r="O258" s="569"/>
    </row>
    <row r="259" spans="3:15" ht="11.25" customHeight="1" x14ac:dyDescent="0.2">
      <c r="C259" s="584"/>
      <c r="D259" s="505"/>
      <c r="E259" s="505" t="str">
        <f>Title!AC2</f>
        <v>2025/26</v>
      </c>
      <c r="F259" s="505" t="str">
        <f>Title!AD2</f>
        <v>2026/27</v>
      </c>
      <c r="G259" s="505" t="str">
        <f>Title!AE2</f>
        <v>2027/28</v>
      </c>
      <c r="H259" s="505" t="str">
        <f>Title!AF2</f>
        <v>2028/29</v>
      </c>
      <c r="I259" s="505" t="str">
        <f>Title!AG2</f>
        <v>2029/30</v>
      </c>
      <c r="J259" s="505" t="str">
        <f>Title!AH2</f>
        <v>2030/31</v>
      </c>
      <c r="K259" s="505" t="str">
        <f>Title!AI2</f>
        <v>2031/32</v>
      </c>
      <c r="L259" s="505" t="str">
        <f>Title!AJ2</f>
        <v>2032/33</v>
      </c>
      <c r="M259" s="505" t="str">
        <f>Title!AK2</f>
        <v>2033/34</v>
      </c>
      <c r="N259" s="505" t="str">
        <f>Title!AL2</f>
        <v>2034/35</v>
      </c>
      <c r="O259" s="505" t="str">
        <f>Title!AM2</f>
        <v>2035/36</v>
      </c>
    </row>
    <row r="260" spans="3:15" x14ac:dyDescent="0.2">
      <c r="C260" s="584"/>
      <c r="D260" s="505"/>
      <c r="E260" s="505" t="s">
        <v>182</v>
      </c>
      <c r="F260" s="505" t="s">
        <v>182</v>
      </c>
      <c r="G260" s="505" t="s">
        <v>182</v>
      </c>
      <c r="H260" s="505" t="s">
        <v>182</v>
      </c>
      <c r="I260" s="505" t="s">
        <v>182</v>
      </c>
      <c r="J260" s="505" t="s">
        <v>182</v>
      </c>
      <c r="K260" s="505" t="s">
        <v>182</v>
      </c>
      <c r="L260" s="505" t="s">
        <v>182</v>
      </c>
      <c r="M260" s="505" t="s">
        <v>182</v>
      </c>
      <c r="N260" s="505" t="s">
        <v>182</v>
      </c>
      <c r="O260" s="569" t="s">
        <v>182</v>
      </c>
    </row>
    <row r="261" spans="3:15" x14ac:dyDescent="0.2">
      <c r="C261" s="412"/>
      <c r="D261" s="133"/>
      <c r="E261" s="133" t="s">
        <v>299</v>
      </c>
      <c r="F261" s="627" t="s">
        <v>299</v>
      </c>
      <c r="G261" s="630" t="s">
        <v>299</v>
      </c>
      <c r="H261" s="630" t="s">
        <v>299</v>
      </c>
      <c r="I261" s="630" t="s">
        <v>299</v>
      </c>
      <c r="J261" s="133" t="s">
        <v>299</v>
      </c>
      <c r="K261" s="133" t="s">
        <v>299</v>
      </c>
      <c r="L261" s="133" t="s">
        <v>299</v>
      </c>
      <c r="M261" s="133" t="s">
        <v>299</v>
      </c>
      <c r="N261" s="133" t="s">
        <v>299</v>
      </c>
      <c r="O261" s="413" t="s">
        <v>299</v>
      </c>
    </row>
    <row r="262" spans="3:15" ht="15.75" customHeight="1" x14ac:dyDescent="0.2">
      <c r="C262" s="412"/>
      <c r="D262" s="133"/>
      <c r="E262" s="133" t="s">
        <v>300</v>
      </c>
      <c r="F262" s="627" t="s">
        <v>300</v>
      </c>
      <c r="G262" s="630" t="s">
        <v>300</v>
      </c>
      <c r="H262" s="630" t="s">
        <v>300</v>
      </c>
      <c r="I262" s="630" t="s">
        <v>300</v>
      </c>
      <c r="J262" s="133" t="s">
        <v>300</v>
      </c>
      <c r="K262" s="133" t="s">
        <v>300</v>
      </c>
      <c r="L262" s="133" t="s">
        <v>300</v>
      </c>
      <c r="M262" s="133" t="s">
        <v>300</v>
      </c>
      <c r="N262" s="133" t="s">
        <v>300</v>
      </c>
      <c r="O262" s="413" t="s">
        <v>300</v>
      </c>
    </row>
    <row r="263" spans="3:15" ht="13.5" customHeight="1" x14ac:dyDescent="0.2">
      <c r="C263" s="874" t="s">
        <v>301</v>
      </c>
      <c r="D263" s="801"/>
      <c r="E263" s="102"/>
      <c r="F263" s="628"/>
      <c r="G263" s="631"/>
      <c r="H263" s="631"/>
      <c r="I263" s="631"/>
      <c r="J263" s="102"/>
      <c r="K263" s="102"/>
      <c r="L263" s="102"/>
      <c r="M263" s="102"/>
      <c r="N263" s="102"/>
      <c r="O263" s="414"/>
    </row>
    <row r="264" spans="3:15" x14ac:dyDescent="0.2">
      <c r="C264" s="370" t="s">
        <v>207</v>
      </c>
      <c r="D264" s="102"/>
      <c r="E264" s="103">
        <v>0</v>
      </c>
      <c r="F264" s="596">
        <v>0</v>
      </c>
      <c r="G264" s="516">
        <v>0</v>
      </c>
      <c r="H264" s="516">
        <v>0</v>
      </c>
      <c r="I264" s="516">
        <v>0</v>
      </c>
      <c r="J264" s="103">
        <v>0</v>
      </c>
      <c r="K264" s="103">
        <v>0</v>
      </c>
      <c r="L264" s="103">
        <v>0</v>
      </c>
      <c r="M264" s="103">
        <v>0</v>
      </c>
      <c r="N264" s="103">
        <v>0</v>
      </c>
      <c r="O264" s="387">
        <v>0</v>
      </c>
    </row>
    <row r="265" spans="3:15" x14ac:dyDescent="0.2">
      <c r="C265" s="370" t="s">
        <v>302</v>
      </c>
      <c r="D265" s="102"/>
      <c r="E265" s="103">
        <v>0</v>
      </c>
      <c r="F265" s="596">
        <v>0</v>
      </c>
      <c r="G265" s="516">
        <v>0</v>
      </c>
      <c r="H265" s="516">
        <v>0</v>
      </c>
      <c r="I265" s="516">
        <v>0</v>
      </c>
      <c r="J265" s="103">
        <v>0</v>
      </c>
      <c r="K265" s="103">
        <v>0</v>
      </c>
      <c r="L265" s="103">
        <v>0</v>
      </c>
      <c r="M265" s="103">
        <v>0</v>
      </c>
      <c r="N265" s="103">
        <v>0</v>
      </c>
      <c r="O265" s="387">
        <v>0</v>
      </c>
    </row>
    <row r="266" spans="3:15" x14ac:dyDescent="0.2">
      <c r="C266" s="370" t="s">
        <v>211</v>
      </c>
      <c r="D266" s="102"/>
      <c r="E266" s="103">
        <v>0</v>
      </c>
      <c r="F266" s="596">
        <v>0</v>
      </c>
      <c r="G266" s="516">
        <v>0</v>
      </c>
      <c r="H266" s="516">
        <v>0</v>
      </c>
      <c r="I266" s="516">
        <v>0</v>
      </c>
      <c r="J266" s="103">
        <v>0</v>
      </c>
      <c r="K266" s="103">
        <v>0</v>
      </c>
      <c r="L266" s="103">
        <v>0</v>
      </c>
      <c r="M266" s="103">
        <v>0</v>
      </c>
      <c r="N266" s="103">
        <v>0</v>
      </c>
      <c r="O266" s="387">
        <v>0</v>
      </c>
    </row>
    <row r="267" spans="3:15" x14ac:dyDescent="0.2">
      <c r="C267" s="370" t="s">
        <v>213</v>
      </c>
      <c r="D267" s="102"/>
      <c r="E267" s="103">
        <v>0</v>
      </c>
      <c r="F267" s="596">
        <v>0</v>
      </c>
      <c r="G267" s="516">
        <v>0</v>
      </c>
      <c r="H267" s="516">
        <v>0</v>
      </c>
      <c r="I267" s="516">
        <v>0</v>
      </c>
      <c r="J267" s="103">
        <v>0</v>
      </c>
      <c r="K267" s="103">
        <v>0</v>
      </c>
      <c r="L267" s="103">
        <v>0</v>
      </c>
      <c r="M267" s="103">
        <v>0</v>
      </c>
      <c r="N267" s="103">
        <v>0</v>
      </c>
      <c r="O267" s="387">
        <v>0</v>
      </c>
    </row>
    <row r="268" spans="3:15" x14ac:dyDescent="0.2">
      <c r="C268" s="370" t="s">
        <v>215</v>
      </c>
      <c r="D268" s="102"/>
      <c r="E268" s="103">
        <v>0</v>
      </c>
      <c r="F268" s="596">
        <v>0</v>
      </c>
      <c r="G268" s="516">
        <v>0</v>
      </c>
      <c r="H268" s="516">
        <v>0</v>
      </c>
      <c r="I268" s="516">
        <v>0</v>
      </c>
      <c r="J268" s="103">
        <v>0</v>
      </c>
      <c r="K268" s="103">
        <v>0</v>
      </c>
      <c r="L268" s="103">
        <v>0</v>
      </c>
      <c r="M268" s="103">
        <v>0</v>
      </c>
      <c r="N268" s="103">
        <v>0</v>
      </c>
      <c r="O268" s="387">
        <v>0</v>
      </c>
    </row>
    <row r="269" spans="3:15" x14ac:dyDescent="0.2">
      <c r="C269" s="372" t="s">
        <v>216</v>
      </c>
      <c r="D269" s="332"/>
      <c r="E269" s="103">
        <v>0</v>
      </c>
      <c r="F269" s="596">
        <v>0</v>
      </c>
      <c r="G269" s="516">
        <v>0</v>
      </c>
      <c r="H269" s="516">
        <v>0</v>
      </c>
      <c r="I269" s="516">
        <v>0</v>
      </c>
      <c r="J269" s="103">
        <v>0</v>
      </c>
      <c r="K269" s="103">
        <v>0</v>
      </c>
      <c r="L269" s="103">
        <v>0</v>
      </c>
      <c r="M269" s="103">
        <v>0</v>
      </c>
      <c r="N269" s="103">
        <v>0</v>
      </c>
      <c r="O269" s="387">
        <v>0</v>
      </c>
    </row>
    <row r="270" spans="3:15" x14ac:dyDescent="0.2">
      <c r="C270" s="370" t="s">
        <v>303</v>
      </c>
      <c r="D270" s="102"/>
      <c r="E270" s="103">
        <v>0</v>
      </c>
      <c r="F270" s="596">
        <v>0</v>
      </c>
      <c r="G270" s="516">
        <v>0</v>
      </c>
      <c r="H270" s="516">
        <v>0</v>
      </c>
      <c r="I270" s="516">
        <v>0</v>
      </c>
      <c r="J270" s="103">
        <v>0</v>
      </c>
      <c r="K270" s="103">
        <v>0</v>
      </c>
      <c r="L270" s="103">
        <v>0</v>
      </c>
      <c r="M270" s="103">
        <v>0</v>
      </c>
      <c r="N270" s="103">
        <v>0</v>
      </c>
      <c r="O270" s="387">
        <v>0</v>
      </c>
    </row>
    <row r="271" spans="3:15" x14ac:dyDescent="0.2">
      <c r="C271" s="370" t="s">
        <v>304</v>
      </c>
      <c r="D271" s="102"/>
      <c r="E271" s="103">
        <v>0</v>
      </c>
      <c r="F271" s="596">
        <v>0</v>
      </c>
      <c r="G271" s="516">
        <v>0</v>
      </c>
      <c r="H271" s="516">
        <v>0</v>
      </c>
      <c r="I271" s="516">
        <v>0</v>
      </c>
      <c r="J271" s="103">
        <v>0</v>
      </c>
      <c r="K271" s="103">
        <v>0</v>
      </c>
      <c r="L271" s="103">
        <v>0</v>
      </c>
      <c r="M271" s="103">
        <v>0</v>
      </c>
      <c r="N271" s="103">
        <v>0</v>
      </c>
      <c r="O271" s="387">
        <v>0</v>
      </c>
    </row>
    <row r="272" spans="3:15" ht="14.25" customHeight="1" x14ac:dyDescent="0.2">
      <c r="C272" s="370" t="s">
        <v>305</v>
      </c>
      <c r="D272" s="102"/>
      <c r="E272" s="103">
        <v>0</v>
      </c>
      <c r="F272" s="596">
        <v>0</v>
      </c>
      <c r="G272" s="516">
        <v>0</v>
      </c>
      <c r="H272" s="516">
        <v>0</v>
      </c>
      <c r="I272" s="516">
        <v>0</v>
      </c>
      <c r="J272" s="103">
        <v>0</v>
      </c>
      <c r="K272" s="103">
        <v>0</v>
      </c>
      <c r="L272" s="103">
        <v>0</v>
      </c>
      <c r="M272" s="103">
        <v>0</v>
      </c>
      <c r="N272" s="103">
        <v>0</v>
      </c>
      <c r="O272" s="387">
        <v>0</v>
      </c>
    </row>
    <row r="273" spans="3:15" x14ac:dyDescent="0.2">
      <c r="C273" s="372" t="s">
        <v>306</v>
      </c>
      <c r="D273" s="332"/>
      <c r="E273" s="103">
        <v>0</v>
      </c>
      <c r="F273" s="596">
        <v>0</v>
      </c>
      <c r="G273" s="516">
        <v>0</v>
      </c>
      <c r="H273" s="516">
        <v>0</v>
      </c>
      <c r="I273" s="516">
        <v>0</v>
      </c>
      <c r="J273" s="103">
        <v>0</v>
      </c>
      <c r="K273" s="103">
        <v>0</v>
      </c>
      <c r="L273" s="103">
        <v>0</v>
      </c>
      <c r="M273" s="103">
        <v>0</v>
      </c>
      <c r="N273" s="103">
        <v>0</v>
      </c>
      <c r="O273" s="387">
        <v>0</v>
      </c>
    </row>
    <row r="274" spans="3:15" x14ac:dyDescent="0.2">
      <c r="C274" s="372" t="s">
        <v>307</v>
      </c>
      <c r="D274" s="332"/>
      <c r="E274" s="103">
        <v>0</v>
      </c>
      <c r="F274" s="596">
        <v>0</v>
      </c>
      <c r="G274" s="516">
        <v>0</v>
      </c>
      <c r="H274" s="516">
        <v>0</v>
      </c>
      <c r="I274" s="516">
        <v>0</v>
      </c>
      <c r="J274" s="103">
        <v>0</v>
      </c>
      <c r="K274" s="103">
        <v>0</v>
      </c>
      <c r="L274" s="103">
        <v>0</v>
      </c>
      <c r="M274" s="103">
        <v>0</v>
      </c>
      <c r="N274" s="103">
        <v>0</v>
      </c>
      <c r="O274" s="387">
        <v>0</v>
      </c>
    </row>
    <row r="275" spans="3:15" x14ac:dyDescent="0.2">
      <c r="C275" s="372" t="s">
        <v>226</v>
      </c>
      <c r="D275" s="332"/>
      <c r="E275" s="103">
        <v>0</v>
      </c>
      <c r="F275" s="596">
        <v>0</v>
      </c>
      <c r="G275" s="516">
        <v>0</v>
      </c>
      <c r="H275" s="516">
        <v>0</v>
      </c>
      <c r="I275" s="516">
        <v>0</v>
      </c>
      <c r="J275" s="103">
        <v>0</v>
      </c>
      <c r="K275" s="103">
        <v>0</v>
      </c>
      <c r="L275" s="103">
        <v>0</v>
      </c>
      <c r="M275" s="103">
        <v>0</v>
      </c>
      <c r="N275" s="103">
        <v>0</v>
      </c>
      <c r="O275" s="387">
        <v>0</v>
      </c>
    </row>
    <row r="276" spans="3:15" x14ac:dyDescent="0.2">
      <c r="C276" s="370" t="s">
        <v>228</v>
      </c>
      <c r="D276" s="102"/>
      <c r="E276" s="103">
        <v>0</v>
      </c>
      <c r="F276" s="596">
        <v>0</v>
      </c>
      <c r="G276" s="516">
        <v>0</v>
      </c>
      <c r="H276" s="516">
        <v>0</v>
      </c>
      <c r="I276" s="516">
        <v>0</v>
      </c>
      <c r="J276" s="103">
        <v>0</v>
      </c>
      <c r="K276" s="103">
        <v>0</v>
      </c>
      <c r="L276" s="103">
        <v>0</v>
      </c>
      <c r="M276" s="103">
        <v>0</v>
      </c>
      <c r="N276" s="103">
        <v>0</v>
      </c>
      <c r="O276" s="387">
        <v>0</v>
      </c>
    </row>
    <row r="277" spans="3:15" ht="13.35" customHeight="1" x14ac:dyDescent="0.2">
      <c r="C277" s="372" t="s">
        <v>308</v>
      </c>
      <c r="D277" s="332"/>
      <c r="E277" s="103">
        <v>0</v>
      </c>
      <c r="F277" s="596">
        <v>0</v>
      </c>
      <c r="G277" s="516">
        <v>0</v>
      </c>
      <c r="H277" s="516">
        <v>0</v>
      </c>
      <c r="I277" s="516">
        <v>0</v>
      </c>
      <c r="J277" s="103">
        <v>0</v>
      </c>
      <c r="K277" s="103">
        <v>0</v>
      </c>
      <c r="L277" s="103">
        <v>0</v>
      </c>
      <c r="M277" s="103">
        <v>0</v>
      </c>
      <c r="N277" s="103">
        <v>0</v>
      </c>
      <c r="O277" s="387">
        <v>0</v>
      </c>
    </row>
    <row r="278" spans="3:15" ht="14.25" customHeight="1" x14ac:dyDescent="0.2">
      <c r="C278" s="370" t="s">
        <v>309</v>
      </c>
      <c r="D278" s="102"/>
      <c r="E278" s="103">
        <v>0</v>
      </c>
      <c r="F278" s="596">
        <v>0</v>
      </c>
      <c r="G278" s="516">
        <v>0</v>
      </c>
      <c r="H278" s="516">
        <v>0</v>
      </c>
      <c r="I278" s="516">
        <v>0</v>
      </c>
      <c r="J278" s="103">
        <v>0</v>
      </c>
      <c r="K278" s="103">
        <v>0</v>
      </c>
      <c r="L278" s="103">
        <v>0</v>
      </c>
      <c r="M278" s="103">
        <v>0</v>
      </c>
      <c r="N278" s="103">
        <v>0</v>
      </c>
      <c r="O278" s="387">
        <v>0</v>
      </c>
    </row>
    <row r="279" spans="3:15" x14ac:dyDescent="0.2">
      <c r="C279" s="372" t="s">
        <v>310</v>
      </c>
      <c r="D279" s="332"/>
      <c r="E279" s="103">
        <v>0</v>
      </c>
      <c r="F279" s="596">
        <v>0</v>
      </c>
      <c r="G279" s="516">
        <v>0</v>
      </c>
      <c r="H279" s="516">
        <v>0</v>
      </c>
      <c r="I279" s="516">
        <v>0</v>
      </c>
      <c r="J279" s="103">
        <v>0</v>
      </c>
      <c r="K279" s="103">
        <v>0</v>
      </c>
      <c r="L279" s="103">
        <v>0</v>
      </c>
      <c r="M279" s="103">
        <v>0</v>
      </c>
      <c r="N279" s="103">
        <v>0</v>
      </c>
      <c r="O279" s="387">
        <v>0</v>
      </c>
    </row>
    <row r="280" spans="3:15" x14ac:dyDescent="0.2">
      <c r="C280" s="368" t="s">
        <v>311</v>
      </c>
      <c r="D280" s="102"/>
      <c r="E280" s="104">
        <f>SUM(E264:E279)</f>
        <v>0</v>
      </c>
      <c r="F280" s="597">
        <f>SUM(F264:F279)</f>
        <v>0</v>
      </c>
      <c r="G280" s="523">
        <f>SUM(G264:G279)</f>
        <v>0</v>
      </c>
      <c r="H280" s="523">
        <f>SUM(H264:H279)</f>
        <v>0</v>
      </c>
      <c r="I280" s="523">
        <f t="shared" ref="I280:O280" si="24">SUM(I264:I279)</f>
        <v>0</v>
      </c>
      <c r="J280" s="104">
        <f t="shared" si="24"/>
        <v>0</v>
      </c>
      <c r="K280" s="104">
        <f t="shared" si="24"/>
        <v>0</v>
      </c>
      <c r="L280" s="104">
        <f t="shared" si="24"/>
        <v>0</v>
      </c>
      <c r="M280" s="104">
        <f t="shared" si="24"/>
        <v>0</v>
      </c>
      <c r="N280" s="104">
        <f t="shared" si="24"/>
        <v>0</v>
      </c>
      <c r="O280" s="388">
        <f t="shared" si="24"/>
        <v>0</v>
      </c>
    </row>
    <row r="281" spans="3:15" x14ac:dyDescent="0.2">
      <c r="C281" s="370"/>
      <c r="D281" s="102"/>
      <c r="E281" s="103"/>
      <c r="F281" s="596"/>
      <c r="G281" s="516"/>
      <c r="H281" s="516"/>
      <c r="I281" s="516"/>
      <c r="J281" s="103"/>
      <c r="K281" s="103"/>
      <c r="L281" s="103"/>
      <c r="M281" s="103"/>
      <c r="N281" s="103"/>
      <c r="O281" s="387"/>
    </row>
    <row r="282" spans="3:15" ht="21" customHeight="1" x14ac:dyDescent="0.2">
      <c r="C282" s="874" t="s">
        <v>313</v>
      </c>
      <c r="D282" s="801"/>
      <c r="E282" s="103"/>
      <c r="F282" s="596"/>
      <c r="G282" s="516"/>
      <c r="H282" s="516"/>
      <c r="I282" s="516"/>
      <c r="J282" s="103"/>
      <c r="K282" s="103"/>
      <c r="L282" s="103"/>
      <c r="M282" s="103"/>
      <c r="N282" s="103"/>
      <c r="O282" s="387"/>
    </row>
    <row r="283" spans="3:15" x14ac:dyDescent="0.2">
      <c r="C283" s="871" t="s">
        <v>314</v>
      </c>
      <c r="D283" s="804"/>
      <c r="E283" s="103">
        <v>0</v>
      </c>
      <c r="F283" s="596">
        <v>0</v>
      </c>
      <c r="G283" s="516">
        <v>0</v>
      </c>
      <c r="H283" s="516">
        <v>0</v>
      </c>
      <c r="I283" s="516">
        <v>0</v>
      </c>
      <c r="J283" s="103">
        <v>0</v>
      </c>
      <c r="K283" s="103">
        <v>0</v>
      </c>
      <c r="L283" s="103">
        <v>0</v>
      </c>
      <c r="M283" s="103">
        <v>0</v>
      </c>
      <c r="N283" s="103">
        <v>0</v>
      </c>
      <c r="O283" s="387">
        <v>0</v>
      </c>
    </row>
    <row r="284" spans="3:15" x14ac:dyDescent="0.2">
      <c r="C284" s="875" t="s">
        <v>315</v>
      </c>
      <c r="D284" s="756"/>
      <c r="E284" s="103">
        <v>0</v>
      </c>
      <c r="F284" s="596">
        <v>0</v>
      </c>
      <c r="G284" s="516">
        <v>0</v>
      </c>
      <c r="H284" s="516">
        <v>0</v>
      </c>
      <c r="I284" s="516">
        <v>0</v>
      </c>
      <c r="J284" s="103">
        <v>0</v>
      </c>
      <c r="K284" s="103">
        <v>0</v>
      </c>
      <c r="L284" s="103">
        <v>0</v>
      </c>
      <c r="M284" s="103">
        <v>0</v>
      </c>
      <c r="N284" s="103">
        <v>0</v>
      </c>
      <c r="O284" s="387">
        <v>0</v>
      </c>
    </row>
    <row r="285" spans="3:15" ht="15" customHeight="1" x14ac:dyDescent="0.2">
      <c r="C285" s="372" t="s">
        <v>316</v>
      </c>
      <c r="D285" s="332"/>
      <c r="E285" s="103">
        <v>0</v>
      </c>
      <c r="F285" s="596">
        <v>0</v>
      </c>
      <c r="G285" s="516">
        <v>0</v>
      </c>
      <c r="H285" s="516">
        <v>0</v>
      </c>
      <c r="I285" s="516">
        <v>0</v>
      </c>
      <c r="J285" s="103">
        <v>0</v>
      </c>
      <c r="K285" s="103">
        <v>0</v>
      </c>
      <c r="L285" s="103">
        <v>0</v>
      </c>
      <c r="M285" s="103">
        <v>0</v>
      </c>
      <c r="N285" s="103">
        <v>0</v>
      </c>
      <c r="O285" s="387">
        <v>0</v>
      </c>
    </row>
    <row r="286" spans="3:15" ht="14.25" customHeight="1" x14ac:dyDescent="0.2">
      <c r="C286" s="875" t="s">
        <v>317</v>
      </c>
      <c r="D286" s="756"/>
      <c r="E286" s="103">
        <v>0</v>
      </c>
      <c r="F286" s="596">
        <v>0</v>
      </c>
      <c r="G286" s="516">
        <v>0</v>
      </c>
      <c r="H286" s="516">
        <v>0</v>
      </c>
      <c r="I286" s="516">
        <v>0</v>
      </c>
      <c r="J286" s="103">
        <v>0</v>
      </c>
      <c r="K286" s="103">
        <v>0</v>
      </c>
      <c r="L286" s="103">
        <v>0</v>
      </c>
      <c r="M286" s="103">
        <v>0</v>
      </c>
      <c r="N286" s="103">
        <v>0</v>
      </c>
      <c r="O286" s="387">
        <v>0</v>
      </c>
    </row>
    <row r="287" spans="3:15" x14ac:dyDescent="0.2">
      <c r="C287" s="372" t="s">
        <v>318</v>
      </c>
      <c r="D287" s="332"/>
      <c r="E287" s="103">
        <v>0</v>
      </c>
      <c r="F287" s="596">
        <v>0</v>
      </c>
      <c r="G287" s="516">
        <v>0</v>
      </c>
      <c r="H287" s="516">
        <v>0</v>
      </c>
      <c r="I287" s="516">
        <v>0</v>
      </c>
      <c r="J287" s="103">
        <v>0</v>
      </c>
      <c r="K287" s="103">
        <v>0</v>
      </c>
      <c r="L287" s="103">
        <v>0</v>
      </c>
      <c r="M287" s="103">
        <v>0</v>
      </c>
      <c r="N287" s="103">
        <v>0</v>
      </c>
      <c r="O287" s="387">
        <v>0</v>
      </c>
    </row>
    <row r="288" spans="3:15" ht="14.25" customHeight="1" x14ac:dyDescent="0.2">
      <c r="C288" s="871" t="s">
        <v>319</v>
      </c>
      <c r="D288" s="804"/>
      <c r="E288" s="103">
        <v>0</v>
      </c>
      <c r="F288" s="596">
        <v>0</v>
      </c>
      <c r="G288" s="516">
        <v>0</v>
      </c>
      <c r="H288" s="516">
        <v>0</v>
      </c>
      <c r="I288" s="516">
        <v>0</v>
      </c>
      <c r="J288" s="103">
        <v>0</v>
      </c>
      <c r="K288" s="103">
        <v>0</v>
      </c>
      <c r="L288" s="103">
        <v>0</v>
      </c>
      <c r="M288" s="103">
        <v>0</v>
      </c>
      <c r="N288" s="103">
        <v>0</v>
      </c>
      <c r="O288" s="387">
        <v>0</v>
      </c>
    </row>
    <row r="289" spans="3:15" x14ac:dyDescent="0.2">
      <c r="C289" s="396" t="s">
        <v>320</v>
      </c>
      <c r="D289" s="107"/>
      <c r="E289" s="104">
        <f>SUM(E283:E288)</f>
        <v>0</v>
      </c>
      <c r="F289" s="597">
        <f>SUM(F283:F288)</f>
        <v>0</v>
      </c>
      <c r="G289" s="523">
        <f>SUM(G283:G288)</f>
        <v>0</v>
      </c>
      <c r="H289" s="523">
        <f>SUM(H283:H288)</f>
        <v>0</v>
      </c>
      <c r="I289" s="523">
        <f t="shared" ref="I289:O289" si="25">SUM(I283:I288)</f>
        <v>0</v>
      </c>
      <c r="J289" s="104">
        <f t="shared" si="25"/>
        <v>0</v>
      </c>
      <c r="K289" s="104">
        <f t="shared" si="25"/>
        <v>0</v>
      </c>
      <c r="L289" s="104">
        <f t="shared" si="25"/>
        <v>0</v>
      </c>
      <c r="M289" s="104">
        <f t="shared" si="25"/>
        <v>0</v>
      </c>
      <c r="N289" s="104">
        <f t="shared" si="25"/>
        <v>0</v>
      </c>
      <c r="O289" s="388">
        <f t="shared" si="25"/>
        <v>0</v>
      </c>
    </row>
    <row r="290" spans="3:15" x14ac:dyDescent="0.2">
      <c r="C290" s="378"/>
      <c r="D290" s="629"/>
      <c r="E290" s="103"/>
      <c r="F290" s="596"/>
      <c r="G290" s="516"/>
      <c r="H290" s="516"/>
      <c r="I290" s="516"/>
      <c r="J290" s="103"/>
      <c r="K290" s="103"/>
      <c r="L290" s="103"/>
      <c r="M290" s="103"/>
      <c r="N290" s="103"/>
      <c r="O290" s="387"/>
    </row>
    <row r="291" spans="3:15" ht="23.45" customHeight="1" x14ac:dyDescent="0.2">
      <c r="C291" s="869" t="s">
        <v>322</v>
      </c>
      <c r="D291" s="870"/>
      <c r="E291" s="103"/>
      <c r="F291" s="596"/>
      <c r="G291" s="516"/>
      <c r="H291" s="516"/>
      <c r="I291" s="516"/>
      <c r="J291" s="103"/>
      <c r="K291" s="103"/>
      <c r="L291" s="103"/>
      <c r="M291" s="103"/>
      <c r="N291" s="103"/>
      <c r="O291" s="387"/>
    </row>
    <row r="292" spans="3:15" x14ac:dyDescent="0.2">
      <c r="C292" s="378" t="s">
        <v>323</v>
      </c>
      <c r="D292" s="629"/>
      <c r="E292" s="103">
        <v>0</v>
      </c>
      <c r="F292" s="596">
        <v>0</v>
      </c>
      <c r="G292" s="516">
        <v>0</v>
      </c>
      <c r="H292" s="516">
        <v>0</v>
      </c>
      <c r="I292" s="516">
        <v>0</v>
      </c>
      <c r="J292" s="103">
        <v>0</v>
      </c>
      <c r="K292" s="103">
        <v>0</v>
      </c>
      <c r="L292" s="103">
        <v>0</v>
      </c>
      <c r="M292" s="103">
        <v>0</v>
      </c>
      <c r="N292" s="103">
        <v>0</v>
      </c>
      <c r="O292" s="387">
        <v>0</v>
      </c>
    </row>
    <row r="293" spans="3:15" x14ac:dyDescent="0.2">
      <c r="C293" s="378" t="s">
        <v>324</v>
      </c>
      <c r="D293" s="629"/>
      <c r="E293" s="103">
        <v>0</v>
      </c>
      <c r="F293" s="596">
        <v>0</v>
      </c>
      <c r="G293" s="516">
        <v>0</v>
      </c>
      <c r="H293" s="516">
        <v>0</v>
      </c>
      <c r="I293" s="516">
        <v>0</v>
      </c>
      <c r="J293" s="103">
        <v>0</v>
      </c>
      <c r="K293" s="103">
        <v>0</v>
      </c>
      <c r="L293" s="103">
        <v>0</v>
      </c>
      <c r="M293" s="103">
        <v>0</v>
      </c>
      <c r="N293" s="103">
        <v>0</v>
      </c>
      <c r="O293" s="387">
        <v>0</v>
      </c>
    </row>
    <row r="294" spans="3:15" x14ac:dyDescent="0.2">
      <c r="C294" s="378" t="s">
        <v>325</v>
      </c>
      <c r="D294" s="629"/>
      <c r="E294" s="103">
        <v>0</v>
      </c>
      <c r="F294" s="596">
        <v>0</v>
      </c>
      <c r="G294" s="516">
        <v>0</v>
      </c>
      <c r="H294" s="516">
        <v>0</v>
      </c>
      <c r="I294" s="516">
        <v>0</v>
      </c>
      <c r="J294" s="103">
        <v>0</v>
      </c>
      <c r="K294" s="103">
        <v>0</v>
      </c>
      <c r="L294" s="103">
        <v>0</v>
      </c>
      <c r="M294" s="103">
        <v>0</v>
      </c>
      <c r="N294" s="103">
        <v>0</v>
      </c>
      <c r="O294" s="387">
        <v>0</v>
      </c>
    </row>
    <row r="295" spans="3:15" x14ac:dyDescent="0.2">
      <c r="C295" s="378" t="s">
        <v>326</v>
      </c>
      <c r="D295" s="629"/>
      <c r="E295" s="103">
        <v>0</v>
      </c>
      <c r="F295" s="596">
        <v>0</v>
      </c>
      <c r="G295" s="516">
        <v>0</v>
      </c>
      <c r="H295" s="516">
        <v>0</v>
      </c>
      <c r="I295" s="516">
        <v>0</v>
      </c>
      <c r="J295" s="103">
        <v>0</v>
      </c>
      <c r="K295" s="103">
        <v>0</v>
      </c>
      <c r="L295" s="103">
        <v>0</v>
      </c>
      <c r="M295" s="103">
        <v>0</v>
      </c>
      <c r="N295" s="103">
        <v>0</v>
      </c>
      <c r="O295" s="387">
        <v>0</v>
      </c>
    </row>
    <row r="296" spans="3:15" x14ac:dyDescent="0.2">
      <c r="C296" s="378" t="s">
        <v>327</v>
      </c>
      <c r="D296" s="629"/>
      <c r="E296" s="103">
        <v>0</v>
      </c>
      <c r="F296" s="596">
        <v>0</v>
      </c>
      <c r="G296" s="516">
        <v>0</v>
      </c>
      <c r="H296" s="516">
        <v>0</v>
      </c>
      <c r="I296" s="516">
        <v>0</v>
      </c>
      <c r="J296" s="103">
        <v>0</v>
      </c>
      <c r="K296" s="103">
        <v>0</v>
      </c>
      <c r="L296" s="103">
        <v>0</v>
      </c>
      <c r="M296" s="103">
        <v>0</v>
      </c>
      <c r="N296" s="103">
        <v>0</v>
      </c>
      <c r="O296" s="387">
        <v>0</v>
      </c>
    </row>
    <row r="297" spans="3:15" x14ac:dyDescent="0.2">
      <c r="C297" s="396" t="s">
        <v>328</v>
      </c>
      <c r="D297" s="107"/>
      <c r="E297" s="104">
        <f t="shared" ref="E297:O297" si="26">SUM(E292:E296)</f>
        <v>0</v>
      </c>
      <c r="F297" s="597">
        <f t="shared" si="26"/>
        <v>0</v>
      </c>
      <c r="G297" s="523">
        <f t="shared" si="26"/>
        <v>0</v>
      </c>
      <c r="H297" s="523">
        <f t="shared" si="26"/>
        <v>0</v>
      </c>
      <c r="I297" s="523">
        <f t="shared" si="26"/>
        <v>0</v>
      </c>
      <c r="J297" s="104">
        <f t="shared" si="26"/>
        <v>0</v>
      </c>
      <c r="K297" s="104">
        <f t="shared" si="26"/>
        <v>0</v>
      </c>
      <c r="L297" s="104">
        <f t="shared" si="26"/>
        <v>0</v>
      </c>
      <c r="M297" s="104">
        <f t="shared" si="26"/>
        <v>0</v>
      </c>
      <c r="N297" s="104">
        <f t="shared" si="26"/>
        <v>0</v>
      </c>
      <c r="O297" s="388">
        <f t="shared" si="26"/>
        <v>0</v>
      </c>
    </row>
    <row r="298" spans="3:15" x14ac:dyDescent="0.2">
      <c r="C298" s="368" t="s">
        <v>330</v>
      </c>
      <c r="D298" s="99"/>
      <c r="E298" s="103">
        <f>+E297+E289+E280</f>
        <v>0</v>
      </c>
      <c r="F298" s="596">
        <f>+F297+F289+F280</f>
        <v>0</v>
      </c>
      <c r="G298" s="516">
        <f>+G297+G289+G280</f>
        <v>0</v>
      </c>
      <c r="H298" s="516">
        <f>+H297+H289+H280</f>
        <v>0</v>
      </c>
      <c r="I298" s="516">
        <f t="shared" ref="I298:O298" si="27">+I297+I289+I280</f>
        <v>0</v>
      </c>
      <c r="J298" s="103">
        <f t="shared" si="27"/>
        <v>0</v>
      </c>
      <c r="K298" s="103">
        <f t="shared" si="27"/>
        <v>0</v>
      </c>
      <c r="L298" s="103">
        <f t="shared" si="27"/>
        <v>0</v>
      </c>
      <c r="M298" s="103">
        <f t="shared" si="27"/>
        <v>0</v>
      </c>
      <c r="N298" s="103">
        <f t="shared" si="27"/>
        <v>0</v>
      </c>
      <c r="O298" s="387">
        <f t="shared" si="27"/>
        <v>0</v>
      </c>
    </row>
    <row r="299" spans="3:15" ht="27.75" customHeight="1" x14ac:dyDescent="0.2">
      <c r="C299" s="871" t="s">
        <v>331</v>
      </c>
      <c r="D299" s="804"/>
      <c r="E299" s="103">
        <v>0</v>
      </c>
      <c r="F299" s="596">
        <v>0</v>
      </c>
      <c r="G299" s="516">
        <v>0</v>
      </c>
      <c r="H299" s="516">
        <v>0</v>
      </c>
      <c r="I299" s="516">
        <v>0</v>
      </c>
      <c r="J299" s="103">
        <v>0</v>
      </c>
      <c r="K299" s="103">
        <v>0</v>
      </c>
      <c r="L299" s="103">
        <v>0</v>
      </c>
      <c r="M299" s="103">
        <v>0</v>
      </c>
      <c r="N299" s="103">
        <v>0</v>
      </c>
      <c r="O299" s="387">
        <v>0</v>
      </c>
    </row>
    <row r="300" spans="3:15" ht="13.5" thickBot="1" x14ac:dyDescent="0.25">
      <c r="C300" s="872" t="s">
        <v>332</v>
      </c>
      <c r="D300" s="873"/>
      <c r="E300" s="399">
        <f t="shared" ref="E300:O300" si="28">E299+E298</f>
        <v>0</v>
      </c>
      <c r="F300" s="602">
        <f t="shared" si="28"/>
        <v>0</v>
      </c>
      <c r="G300" s="626">
        <f t="shared" si="28"/>
        <v>0</v>
      </c>
      <c r="H300" s="626">
        <f t="shared" si="28"/>
        <v>0</v>
      </c>
      <c r="I300" s="626">
        <f t="shared" si="28"/>
        <v>0</v>
      </c>
      <c r="J300" s="399">
        <f t="shared" si="28"/>
        <v>0</v>
      </c>
      <c r="K300" s="399">
        <f t="shared" si="28"/>
        <v>0</v>
      </c>
      <c r="L300" s="399">
        <f t="shared" si="28"/>
        <v>0</v>
      </c>
      <c r="M300" s="399">
        <f t="shared" si="28"/>
        <v>0</v>
      </c>
      <c r="N300" s="399">
        <f t="shared" si="28"/>
        <v>0</v>
      </c>
      <c r="O300" s="400">
        <f t="shared" si="28"/>
        <v>0</v>
      </c>
    </row>
    <row r="301" spans="3:15" ht="15.95" customHeight="1" x14ac:dyDescent="0.2">
      <c r="C301" s="356"/>
      <c r="D301" s="356"/>
      <c r="E301" s="103"/>
      <c r="F301" s="103"/>
      <c r="G301" s="103"/>
      <c r="H301" s="103"/>
      <c r="I301" s="103"/>
      <c r="J301" s="103"/>
      <c r="K301" s="103"/>
      <c r="L301" s="103"/>
      <c r="M301" s="103"/>
      <c r="N301" s="103"/>
      <c r="O301" s="103"/>
    </row>
    <row r="302" spans="3:15" ht="15.95" customHeight="1" x14ac:dyDescent="0.2">
      <c r="C302" s="356"/>
      <c r="D302" s="356"/>
      <c r="E302" s="103"/>
      <c r="F302" s="103"/>
      <c r="G302" s="103"/>
      <c r="H302" s="103"/>
      <c r="I302" s="103"/>
      <c r="J302" s="103"/>
      <c r="K302" s="103"/>
      <c r="L302" s="103"/>
      <c r="M302" s="103"/>
      <c r="N302" s="103"/>
      <c r="O302" s="103"/>
    </row>
    <row r="303" spans="3:15" ht="15" x14ac:dyDescent="0.2">
      <c r="C303" s="635" t="s">
        <v>759</v>
      </c>
      <c r="D303" s="97"/>
      <c r="E303" s="6"/>
      <c r="F303" s="6"/>
      <c r="J303" s="97"/>
    </row>
    <row r="304" spans="3:15" ht="13.5" thickBot="1" x14ac:dyDescent="0.25">
      <c r="C304" s="193"/>
      <c r="D304" s="6"/>
      <c r="E304" s="6"/>
      <c r="F304" s="6"/>
    </row>
    <row r="305" spans="3:15" ht="14.25" customHeight="1" x14ac:dyDescent="0.2">
      <c r="C305" s="581"/>
      <c r="D305" s="582"/>
      <c r="E305" s="866" t="s">
        <v>742</v>
      </c>
      <c r="F305" s="866"/>
      <c r="G305" s="866"/>
      <c r="H305" s="866"/>
      <c r="I305" s="866"/>
      <c r="J305" s="866"/>
      <c r="K305" s="866"/>
      <c r="L305" s="866"/>
      <c r="M305" s="866"/>
      <c r="N305" s="866"/>
      <c r="O305" s="583"/>
    </row>
    <row r="306" spans="3:15" ht="9.75" customHeight="1" x14ac:dyDescent="0.2">
      <c r="C306" s="584"/>
      <c r="D306" s="505"/>
      <c r="E306" s="743"/>
      <c r="F306" s="743"/>
      <c r="G306" s="743"/>
      <c r="H306" s="743"/>
      <c r="I306" s="743"/>
      <c r="J306" s="743"/>
      <c r="K306" s="743"/>
      <c r="L306" s="743"/>
      <c r="M306" s="743"/>
      <c r="N306" s="743"/>
      <c r="O306" s="569"/>
    </row>
    <row r="307" spans="3:15" x14ac:dyDescent="0.2">
      <c r="C307" s="584"/>
      <c r="D307" s="505"/>
      <c r="E307" s="505" t="str">
        <f>Title!AC2</f>
        <v>2025/26</v>
      </c>
      <c r="F307" s="505" t="str">
        <f>Title!AD2</f>
        <v>2026/27</v>
      </c>
      <c r="G307" s="505" t="str">
        <f>Title!AE2</f>
        <v>2027/28</v>
      </c>
      <c r="H307" s="505" t="str">
        <f>Title!AF2</f>
        <v>2028/29</v>
      </c>
      <c r="I307" s="505" t="str">
        <f>Title!AG2</f>
        <v>2029/30</v>
      </c>
      <c r="J307" s="505" t="str">
        <f>Title!AH2</f>
        <v>2030/31</v>
      </c>
      <c r="K307" s="505" t="str">
        <f>Title!AI2</f>
        <v>2031/32</v>
      </c>
      <c r="L307" s="505" t="str">
        <f>Title!AJ2</f>
        <v>2032/33</v>
      </c>
      <c r="M307" s="505" t="str">
        <f>Title!AK2</f>
        <v>2033/34</v>
      </c>
      <c r="N307" s="505" t="str">
        <f>Title!AL2</f>
        <v>2034/35</v>
      </c>
      <c r="O307" s="505" t="str">
        <f>Title!AM2</f>
        <v>2035/36</v>
      </c>
    </row>
    <row r="308" spans="3:15" x14ac:dyDescent="0.2">
      <c r="C308" s="584"/>
      <c r="D308" s="505"/>
      <c r="E308" s="505" t="s">
        <v>182</v>
      </c>
      <c r="F308" s="505" t="s">
        <v>182</v>
      </c>
      <c r="G308" s="505" t="s">
        <v>182</v>
      </c>
      <c r="H308" s="505" t="s">
        <v>182</v>
      </c>
      <c r="I308" s="505" t="s">
        <v>182</v>
      </c>
      <c r="J308" s="505" t="s">
        <v>182</v>
      </c>
      <c r="K308" s="505" t="s">
        <v>182</v>
      </c>
      <c r="L308" s="505" t="s">
        <v>182</v>
      </c>
      <c r="M308" s="505" t="s">
        <v>182</v>
      </c>
      <c r="N308" s="505" t="s">
        <v>182</v>
      </c>
      <c r="O308" s="569" t="s">
        <v>182</v>
      </c>
    </row>
    <row r="309" spans="3:15" x14ac:dyDescent="0.2">
      <c r="C309" s="415" t="s">
        <v>333</v>
      </c>
      <c r="D309" s="122"/>
      <c r="E309" s="134"/>
      <c r="F309" s="595"/>
      <c r="G309" s="506"/>
      <c r="H309" s="506"/>
      <c r="I309" s="506"/>
      <c r="J309" s="134"/>
      <c r="K309" s="134"/>
      <c r="L309" s="134"/>
      <c r="M309" s="134"/>
      <c r="N309" s="134"/>
      <c r="O309" s="416"/>
    </row>
    <row r="310" spans="3:15" x14ac:dyDescent="0.2">
      <c r="C310" s="502" t="s">
        <v>334</v>
      </c>
      <c r="D310" s="123"/>
      <c r="E310" s="135">
        <v>0</v>
      </c>
      <c r="F310" s="596">
        <v>0</v>
      </c>
      <c r="G310" s="516">
        <v>0</v>
      </c>
      <c r="H310" s="516">
        <v>0</v>
      </c>
      <c r="I310" s="516">
        <v>0</v>
      </c>
      <c r="J310" s="135">
        <v>0</v>
      </c>
      <c r="K310" s="135">
        <v>0</v>
      </c>
      <c r="L310" s="135">
        <v>0</v>
      </c>
      <c r="M310" s="135">
        <v>0</v>
      </c>
      <c r="N310" s="135">
        <v>0</v>
      </c>
      <c r="O310" s="417">
        <v>0</v>
      </c>
    </row>
    <row r="311" spans="3:15" x14ac:dyDescent="0.2">
      <c r="C311" s="502" t="s">
        <v>335</v>
      </c>
      <c r="D311" s="123"/>
      <c r="E311" s="135">
        <v>0</v>
      </c>
      <c r="F311" s="596">
        <v>0</v>
      </c>
      <c r="G311" s="516">
        <v>0</v>
      </c>
      <c r="H311" s="516">
        <v>0</v>
      </c>
      <c r="I311" s="516">
        <v>0</v>
      </c>
      <c r="J311" s="135">
        <v>0</v>
      </c>
      <c r="K311" s="135">
        <v>0</v>
      </c>
      <c r="L311" s="135">
        <v>0</v>
      </c>
      <c r="M311" s="135">
        <v>0</v>
      </c>
      <c r="N311" s="135">
        <v>0</v>
      </c>
      <c r="O311" s="417">
        <v>0</v>
      </c>
    </row>
    <row r="312" spans="3:15" x14ac:dyDescent="0.2">
      <c r="C312" s="415" t="s">
        <v>336</v>
      </c>
      <c r="D312" s="122"/>
      <c r="E312" s="136">
        <f t="shared" ref="E312:H312" si="29">SUM(E310:E311)</f>
        <v>0</v>
      </c>
      <c r="F312" s="597">
        <f t="shared" si="29"/>
        <v>0</v>
      </c>
      <c r="G312" s="523">
        <f t="shared" si="29"/>
        <v>0</v>
      </c>
      <c r="H312" s="523">
        <f t="shared" si="29"/>
        <v>0</v>
      </c>
      <c r="I312" s="523">
        <f t="shared" ref="I312:O312" si="30">SUM(I310:I311)</f>
        <v>0</v>
      </c>
      <c r="J312" s="136">
        <f t="shared" si="30"/>
        <v>0</v>
      </c>
      <c r="K312" s="136">
        <f t="shared" si="30"/>
        <v>0</v>
      </c>
      <c r="L312" s="136">
        <f t="shared" si="30"/>
        <v>0</v>
      </c>
      <c r="M312" s="136">
        <f t="shared" si="30"/>
        <v>0</v>
      </c>
      <c r="N312" s="136">
        <f t="shared" si="30"/>
        <v>0</v>
      </c>
      <c r="O312" s="418">
        <f t="shared" si="30"/>
        <v>0</v>
      </c>
    </row>
    <row r="313" spans="3:15" x14ac:dyDescent="0.2">
      <c r="C313" s="502" t="s">
        <v>337</v>
      </c>
      <c r="D313" s="123"/>
      <c r="E313" s="135">
        <v>0</v>
      </c>
      <c r="F313" s="596">
        <v>0</v>
      </c>
      <c r="G313" s="516">
        <v>0</v>
      </c>
      <c r="H313" s="516">
        <v>0</v>
      </c>
      <c r="I313" s="516">
        <v>0</v>
      </c>
      <c r="J313" s="135">
        <v>0</v>
      </c>
      <c r="K313" s="135">
        <v>0</v>
      </c>
      <c r="L313" s="135">
        <v>0</v>
      </c>
      <c r="M313" s="135">
        <v>0</v>
      </c>
      <c r="N313" s="135">
        <v>0</v>
      </c>
      <c r="O313" s="417">
        <v>0</v>
      </c>
    </row>
    <row r="314" spans="3:15" x14ac:dyDescent="0.2">
      <c r="C314" s="502" t="s">
        <v>338</v>
      </c>
      <c r="D314" s="123"/>
      <c r="E314" s="135">
        <v>0</v>
      </c>
      <c r="F314" s="596">
        <v>0</v>
      </c>
      <c r="G314" s="516">
        <v>0</v>
      </c>
      <c r="H314" s="516">
        <v>0</v>
      </c>
      <c r="I314" s="516">
        <v>0</v>
      </c>
      <c r="J314" s="135">
        <v>0</v>
      </c>
      <c r="K314" s="135">
        <v>0</v>
      </c>
      <c r="L314" s="135">
        <v>0</v>
      </c>
      <c r="M314" s="135">
        <v>0</v>
      </c>
      <c r="N314" s="135">
        <v>0</v>
      </c>
      <c r="O314" s="417">
        <v>0</v>
      </c>
    </row>
    <row r="315" spans="3:15" x14ac:dyDescent="0.2">
      <c r="C315" s="502" t="s">
        <v>339</v>
      </c>
      <c r="D315" s="123"/>
      <c r="E315" s="135">
        <v>0</v>
      </c>
      <c r="F315" s="596">
        <v>0</v>
      </c>
      <c r="G315" s="516">
        <v>0</v>
      </c>
      <c r="H315" s="516">
        <v>0</v>
      </c>
      <c r="I315" s="516">
        <v>0</v>
      </c>
      <c r="J315" s="135">
        <v>0</v>
      </c>
      <c r="K315" s="135">
        <v>0</v>
      </c>
      <c r="L315" s="135">
        <v>0</v>
      </c>
      <c r="M315" s="135">
        <v>0</v>
      </c>
      <c r="N315" s="135">
        <v>0</v>
      </c>
      <c r="O315" s="417">
        <v>0</v>
      </c>
    </row>
    <row r="316" spans="3:15" x14ac:dyDescent="0.2">
      <c r="C316" s="502" t="s">
        <v>340</v>
      </c>
      <c r="D316" s="123"/>
      <c r="E316" s="135">
        <v>0</v>
      </c>
      <c r="F316" s="596">
        <v>0</v>
      </c>
      <c r="G316" s="516">
        <v>0</v>
      </c>
      <c r="H316" s="516">
        <v>0</v>
      </c>
      <c r="I316" s="516">
        <v>0</v>
      </c>
      <c r="J316" s="135">
        <v>0</v>
      </c>
      <c r="K316" s="135">
        <v>0</v>
      </c>
      <c r="L316" s="135">
        <v>0</v>
      </c>
      <c r="M316" s="135">
        <v>0</v>
      </c>
      <c r="N316" s="135">
        <v>0</v>
      </c>
      <c r="O316" s="417">
        <v>0</v>
      </c>
    </row>
    <row r="317" spans="3:15" x14ac:dyDescent="0.2">
      <c r="C317" s="415" t="s">
        <v>341</v>
      </c>
      <c r="D317" s="122"/>
      <c r="E317" s="136">
        <f t="shared" ref="E317:O317" si="31">SUM(E313:E316)</f>
        <v>0</v>
      </c>
      <c r="F317" s="597">
        <f t="shared" si="31"/>
        <v>0</v>
      </c>
      <c r="G317" s="523">
        <f t="shared" si="31"/>
        <v>0</v>
      </c>
      <c r="H317" s="523">
        <f t="shared" si="31"/>
        <v>0</v>
      </c>
      <c r="I317" s="523">
        <f t="shared" si="31"/>
        <v>0</v>
      </c>
      <c r="J317" s="136">
        <f t="shared" si="31"/>
        <v>0</v>
      </c>
      <c r="K317" s="136">
        <f t="shared" si="31"/>
        <v>0</v>
      </c>
      <c r="L317" s="136">
        <f t="shared" si="31"/>
        <v>0</v>
      </c>
      <c r="M317" s="136">
        <f t="shared" si="31"/>
        <v>0</v>
      </c>
      <c r="N317" s="136">
        <f t="shared" si="31"/>
        <v>0</v>
      </c>
      <c r="O317" s="418">
        <f t="shared" si="31"/>
        <v>0</v>
      </c>
    </row>
    <row r="318" spans="3:15" x14ac:dyDescent="0.2">
      <c r="C318" s="415" t="s">
        <v>342</v>
      </c>
      <c r="D318" s="122"/>
      <c r="E318" s="137">
        <f t="shared" ref="E318:O318" si="32">SUM(E312,E317)</f>
        <v>0</v>
      </c>
      <c r="F318" s="600">
        <f t="shared" si="32"/>
        <v>0</v>
      </c>
      <c r="G318" s="524">
        <f t="shared" si="32"/>
        <v>0</v>
      </c>
      <c r="H318" s="524">
        <f t="shared" si="32"/>
        <v>0</v>
      </c>
      <c r="I318" s="524">
        <f t="shared" si="32"/>
        <v>0</v>
      </c>
      <c r="J318" s="137">
        <f t="shared" si="32"/>
        <v>0</v>
      </c>
      <c r="K318" s="137">
        <f t="shared" si="32"/>
        <v>0</v>
      </c>
      <c r="L318" s="137">
        <f t="shared" si="32"/>
        <v>0</v>
      </c>
      <c r="M318" s="137">
        <f t="shared" si="32"/>
        <v>0</v>
      </c>
      <c r="N318" s="137">
        <f t="shared" si="32"/>
        <v>0</v>
      </c>
      <c r="O318" s="419">
        <f t="shared" si="32"/>
        <v>0</v>
      </c>
    </row>
    <row r="319" spans="3:15" x14ac:dyDescent="0.2">
      <c r="C319" s="415"/>
      <c r="D319" s="122"/>
      <c r="E319" s="135"/>
      <c r="F319" s="596"/>
      <c r="G319" s="516"/>
      <c r="H319" s="516"/>
      <c r="I319" s="516"/>
      <c r="J319" s="135"/>
      <c r="K319" s="135"/>
      <c r="L319" s="135"/>
      <c r="M319" s="135"/>
      <c r="N319" s="135"/>
      <c r="O319" s="417"/>
    </row>
    <row r="320" spans="3:15" x14ac:dyDescent="0.2">
      <c r="C320" s="415" t="s">
        <v>343</v>
      </c>
      <c r="D320" s="122"/>
      <c r="E320" s="138"/>
      <c r="F320" s="598"/>
      <c r="G320" s="539"/>
      <c r="H320" s="539"/>
      <c r="I320" s="539"/>
      <c r="J320" s="138"/>
      <c r="K320" s="138"/>
      <c r="L320" s="138"/>
      <c r="M320" s="138"/>
      <c r="N320" s="138"/>
      <c r="O320" s="420"/>
    </row>
    <row r="321" spans="3:15" x14ac:dyDescent="0.2">
      <c r="C321" s="502" t="s">
        <v>344</v>
      </c>
      <c r="D321" s="123"/>
      <c r="E321" s="138">
        <v>0</v>
      </c>
      <c r="F321" s="598">
        <v>0</v>
      </c>
      <c r="G321" s="539">
        <v>0</v>
      </c>
      <c r="H321" s="539">
        <v>0</v>
      </c>
      <c r="I321" s="539">
        <v>0</v>
      </c>
      <c r="J321" s="138">
        <v>0</v>
      </c>
      <c r="K321" s="138">
        <v>0</v>
      </c>
      <c r="L321" s="138">
        <v>0</v>
      </c>
      <c r="M321" s="138">
        <v>0</v>
      </c>
      <c r="N321" s="138">
        <v>0</v>
      </c>
      <c r="O321" s="420">
        <v>0</v>
      </c>
    </row>
    <row r="322" spans="3:15" x14ac:dyDescent="0.2">
      <c r="C322" s="867" t="s">
        <v>345</v>
      </c>
      <c r="D322" s="797"/>
      <c r="E322" s="135">
        <v>0</v>
      </c>
      <c r="F322" s="596">
        <v>0</v>
      </c>
      <c r="G322" s="516">
        <v>0</v>
      </c>
      <c r="H322" s="516">
        <v>0</v>
      </c>
      <c r="I322" s="516">
        <v>0</v>
      </c>
      <c r="J322" s="135">
        <v>0</v>
      </c>
      <c r="K322" s="135">
        <v>0</v>
      </c>
      <c r="L322" s="135">
        <v>0</v>
      </c>
      <c r="M322" s="135">
        <v>0</v>
      </c>
      <c r="N322" s="135">
        <v>0</v>
      </c>
      <c r="O322" s="417">
        <v>0</v>
      </c>
    </row>
    <row r="323" spans="3:15" x14ac:dyDescent="0.2">
      <c r="C323" s="502" t="s">
        <v>346</v>
      </c>
      <c r="D323" s="123"/>
      <c r="E323" s="135">
        <v>0</v>
      </c>
      <c r="F323" s="596">
        <v>0</v>
      </c>
      <c r="G323" s="516">
        <v>0</v>
      </c>
      <c r="H323" s="516">
        <v>0</v>
      </c>
      <c r="I323" s="516">
        <v>0</v>
      </c>
      <c r="J323" s="135">
        <v>0</v>
      </c>
      <c r="K323" s="135">
        <v>0</v>
      </c>
      <c r="L323" s="135">
        <v>0</v>
      </c>
      <c r="M323" s="135">
        <v>0</v>
      </c>
      <c r="N323" s="135">
        <v>0</v>
      </c>
      <c r="O323" s="417">
        <v>0</v>
      </c>
    </row>
    <row r="324" spans="3:15" x14ac:dyDescent="0.2">
      <c r="C324" s="502" t="s">
        <v>347</v>
      </c>
      <c r="D324" s="123"/>
      <c r="E324" s="135">
        <v>0</v>
      </c>
      <c r="F324" s="596">
        <v>0</v>
      </c>
      <c r="G324" s="516">
        <v>0</v>
      </c>
      <c r="H324" s="516">
        <v>0</v>
      </c>
      <c r="I324" s="516">
        <v>0</v>
      </c>
      <c r="J324" s="135">
        <v>0</v>
      </c>
      <c r="K324" s="135">
        <v>0</v>
      </c>
      <c r="L324" s="135">
        <v>0</v>
      </c>
      <c r="M324" s="135">
        <v>0</v>
      </c>
      <c r="N324" s="135">
        <v>0</v>
      </c>
      <c r="O324" s="417">
        <v>0</v>
      </c>
    </row>
    <row r="325" spans="3:15" x14ac:dyDescent="0.2">
      <c r="C325" s="502" t="s">
        <v>348</v>
      </c>
      <c r="D325" s="123"/>
      <c r="E325" s="135">
        <v>0</v>
      </c>
      <c r="F325" s="596">
        <v>0</v>
      </c>
      <c r="G325" s="516">
        <v>0</v>
      </c>
      <c r="H325" s="516">
        <v>0</v>
      </c>
      <c r="I325" s="516">
        <v>0</v>
      </c>
      <c r="J325" s="135">
        <v>0</v>
      </c>
      <c r="K325" s="135">
        <v>0</v>
      </c>
      <c r="L325" s="135">
        <v>0</v>
      </c>
      <c r="M325" s="135">
        <v>0</v>
      </c>
      <c r="N325" s="135">
        <v>0</v>
      </c>
      <c r="O325" s="417">
        <v>0</v>
      </c>
    </row>
    <row r="326" spans="3:15" x14ac:dyDescent="0.2">
      <c r="C326" s="415" t="s">
        <v>349</v>
      </c>
      <c r="D326" s="122"/>
      <c r="E326" s="136">
        <f t="shared" ref="E326:H326" si="33">SUM(E321:E325)</f>
        <v>0</v>
      </c>
      <c r="F326" s="597">
        <f t="shared" si="33"/>
        <v>0</v>
      </c>
      <c r="G326" s="523">
        <f t="shared" si="33"/>
        <v>0</v>
      </c>
      <c r="H326" s="523">
        <f t="shared" si="33"/>
        <v>0</v>
      </c>
      <c r="I326" s="523">
        <f t="shared" ref="I326:O326" si="34">SUM(I321:I325)</f>
        <v>0</v>
      </c>
      <c r="J326" s="136">
        <f t="shared" si="34"/>
        <v>0</v>
      </c>
      <c r="K326" s="136">
        <f t="shared" si="34"/>
        <v>0</v>
      </c>
      <c r="L326" s="136">
        <f t="shared" si="34"/>
        <v>0</v>
      </c>
      <c r="M326" s="136">
        <f t="shared" si="34"/>
        <v>0</v>
      </c>
      <c r="N326" s="136">
        <f t="shared" si="34"/>
        <v>0</v>
      </c>
      <c r="O326" s="418">
        <f t="shared" si="34"/>
        <v>0</v>
      </c>
    </row>
    <row r="327" spans="3:15" x14ac:dyDescent="0.2">
      <c r="C327" s="415"/>
      <c r="D327" s="122"/>
      <c r="E327" s="135"/>
      <c r="F327" s="596"/>
      <c r="G327" s="516"/>
      <c r="H327" s="516"/>
      <c r="I327" s="516"/>
      <c r="J327" s="135"/>
      <c r="K327" s="135"/>
      <c r="L327" s="135"/>
      <c r="M327" s="135"/>
      <c r="N327" s="135"/>
      <c r="O327" s="417"/>
    </row>
    <row r="328" spans="3:15" x14ac:dyDescent="0.2">
      <c r="C328" s="415" t="s">
        <v>350</v>
      </c>
      <c r="D328" s="122"/>
      <c r="E328" s="138"/>
      <c r="F328" s="598"/>
      <c r="G328" s="539"/>
      <c r="H328" s="539"/>
      <c r="I328" s="539"/>
      <c r="J328" s="138"/>
      <c r="K328" s="138"/>
      <c r="L328" s="138"/>
      <c r="M328" s="138"/>
      <c r="N328" s="138"/>
      <c r="O328" s="420"/>
    </row>
    <row r="329" spans="3:15" x14ac:dyDescent="0.2">
      <c r="C329" s="502" t="s">
        <v>165</v>
      </c>
      <c r="D329" s="123"/>
      <c r="E329" s="135">
        <v>0</v>
      </c>
      <c r="F329" s="596">
        <v>0</v>
      </c>
      <c r="G329" s="516">
        <v>0</v>
      </c>
      <c r="H329" s="516">
        <v>0</v>
      </c>
      <c r="I329" s="516">
        <v>0</v>
      </c>
      <c r="J329" s="135">
        <v>0</v>
      </c>
      <c r="K329" s="135">
        <v>0</v>
      </c>
      <c r="L329" s="135">
        <v>0</v>
      </c>
      <c r="M329" s="135">
        <v>0</v>
      </c>
      <c r="N329" s="135">
        <v>0</v>
      </c>
      <c r="O329" s="417">
        <v>0</v>
      </c>
    </row>
    <row r="330" spans="3:15" x14ac:dyDescent="0.2">
      <c r="C330" s="502" t="s">
        <v>351</v>
      </c>
      <c r="D330" s="123"/>
      <c r="E330" s="135">
        <v>0</v>
      </c>
      <c r="F330" s="596">
        <v>0</v>
      </c>
      <c r="G330" s="516">
        <v>0</v>
      </c>
      <c r="H330" s="516">
        <v>0</v>
      </c>
      <c r="I330" s="516">
        <v>0</v>
      </c>
      <c r="J330" s="135">
        <v>0</v>
      </c>
      <c r="K330" s="135">
        <v>0</v>
      </c>
      <c r="L330" s="135">
        <v>0</v>
      </c>
      <c r="M330" s="135">
        <v>0</v>
      </c>
      <c r="N330" s="135">
        <v>0</v>
      </c>
      <c r="O330" s="417">
        <v>0</v>
      </c>
    </row>
    <row r="331" spans="3:15" x14ac:dyDescent="0.2">
      <c r="C331" s="502" t="s">
        <v>352</v>
      </c>
      <c r="D331" s="123"/>
      <c r="E331" s="135">
        <v>0</v>
      </c>
      <c r="F331" s="596">
        <v>0</v>
      </c>
      <c r="G331" s="516">
        <v>0</v>
      </c>
      <c r="H331" s="516">
        <v>0</v>
      </c>
      <c r="I331" s="516">
        <v>0</v>
      </c>
      <c r="J331" s="135">
        <v>0</v>
      </c>
      <c r="K331" s="135">
        <v>0</v>
      </c>
      <c r="L331" s="135">
        <v>0</v>
      </c>
      <c r="M331" s="135">
        <v>0</v>
      </c>
      <c r="N331" s="135">
        <v>0</v>
      </c>
      <c r="O331" s="417">
        <v>0</v>
      </c>
    </row>
    <row r="332" spans="3:15" x14ac:dyDescent="0.2">
      <c r="C332" s="502" t="s">
        <v>353</v>
      </c>
      <c r="D332" s="123"/>
      <c r="E332" s="135">
        <v>0</v>
      </c>
      <c r="F332" s="596">
        <v>0</v>
      </c>
      <c r="G332" s="516">
        <v>0</v>
      </c>
      <c r="H332" s="516">
        <v>0</v>
      </c>
      <c r="I332" s="516">
        <v>0</v>
      </c>
      <c r="J332" s="135">
        <v>0</v>
      </c>
      <c r="K332" s="135">
        <v>0</v>
      </c>
      <c r="L332" s="135">
        <v>0</v>
      </c>
      <c r="M332" s="135">
        <v>0</v>
      </c>
      <c r="N332" s="135">
        <v>0</v>
      </c>
      <c r="O332" s="417">
        <v>0</v>
      </c>
    </row>
    <row r="333" spans="3:15" x14ac:dyDescent="0.2">
      <c r="C333" s="502" t="s">
        <v>354</v>
      </c>
      <c r="D333" s="123"/>
      <c r="E333" s="135">
        <v>0</v>
      </c>
      <c r="F333" s="596">
        <v>0</v>
      </c>
      <c r="G333" s="516">
        <v>0</v>
      </c>
      <c r="H333" s="516">
        <v>0</v>
      </c>
      <c r="I333" s="516">
        <v>0</v>
      </c>
      <c r="J333" s="135">
        <v>0</v>
      </c>
      <c r="K333" s="135">
        <v>0</v>
      </c>
      <c r="L333" s="135">
        <v>0</v>
      </c>
      <c r="M333" s="135">
        <v>0</v>
      </c>
      <c r="N333" s="135">
        <v>0</v>
      </c>
      <c r="O333" s="417">
        <v>0</v>
      </c>
    </row>
    <row r="334" spans="3:15" x14ac:dyDescent="0.2">
      <c r="C334" s="502" t="s">
        <v>171</v>
      </c>
      <c r="D334" s="123"/>
      <c r="E334" s="135">
        <v>0</v>
      </c>
      <c r="F334" s="596">
        <v>0</v>
      </c>
      <c r="G334" s="516">
        <v>0</v>
      </c>
      <c r="H334" s="516">
        <v>0</v>
      </c>
      <c r="I334" s="516">
        <v>0</v>
      </c>
      <c r="J334" s="135">
        <v>0</v>
      </c>
      <c r="K334" s="135">
        <v>0</v>
      </c>
      <c r="L334" s="135">
        <v>0</v>
      </c>
      <c r="M334" s="135">
        <v>0</v>
      </c>
      <c r="N334" s="135">
        <v>0</v>
      </c>
      <c r="O334" s="417">
        <v>0</v>
      </c>
    </row>
    <row r="335" spans="3:15" x14ac:dyDescent="0.2">
      <c r="C335" s="867" t="s">
        <v>355</v>
      </c>
      <c r="D335" s="797"/>
      <c r="E335" s="135">
        <v>0</v>
      </c>
      <c r="F335" s="596">
        <v>0</v>
      </c>
      <c r="G335" s="516">
        <v>0</v>
      </c>
      <c r="H335" s="516">
        <v>0</v>
      </c>
      <c r="I335" s="516">
        <v>0</v>
      </c>
      <c r="J335" s="135">
        <v>0</v>
      </c>
      <c r="K335" s="135">
        <v>0</v>
      </c>
      <c r="L335" s="135">
        <v>0</v>
      </c>
      <c r="M335" s="135">
        <v>0</v>
      </c>
      <c r="N335" s="135">
        <v>0</v>
      </c>
      <c r="O335" s="417">
        <v>0</v>
      </c>
    </row>
    <row r="336" spans="3:15" x14ac:dyDescent="0.2">
      <c r="C336" s="502" t="s">
        <v>356</v>
      </c>
      <c r="D336" s="123"/>
      <c r="E336" s="135">
        <v>0</v>
      </c>
      <c r="F336" s="596">
        <v>0</v>
      </c>
      <c r="G336" s="516">
        <v>0</v>
      </c>
      <c r="H336" s="516">
        <v>0</v>
      </c>
      <c r="I336" s="516">
        <v>0</v>
      </c>
      <c r="J336" s="135">
        <v>0</v>
      </c>
      <c r="K336" s="135">
        <v>0</v>
      </c>
      <c r="L336" s="135">
        <v>0</v>
      </c>
      <c r="M336" s="135">
        <v>0</v>
      </c>
      <c r="N336" s="135">
        <v>0</v>
      </c>
      <c r="O336" s="417">
        <v>0</v>
      </c>
    </row>
    <row r="337" spans="3:15" x14ac:dyDescent="0.2">
      <c r="C337" s="502" t="s">
        <v>357</v>
      </c>
      <c r="D337" s="123"/>
      <c r="E337" s="135">
        <v>0</v>
      </c>
      <c r="F337" s="596">
        <v>0</v>
      </c>
      <c r="G337" s="516">
        <v>0</v>
      </c>
      <c r="H337" s="516">
        <v>0</v>
      </c>
      <c r="I337" s="516">
        <v>0</v>
      </c>
      <c r="J337" s="135">
        <v>0</v>
      </c>
      <c r="K337" s="135">
        <v>0</v>
      </c>
      <c r="L337" s="135">
        <v>0</v>
      </c>
      <c r="M337" s="135">
        <v>0</v>
      </c>
      <c r="N337" s="135">
        <v>0</v>
      </c>
      <c r="O337" s="417">
        <v>0</v>
      </c>
    </row>
    <row r="338" spans="3:15" x14ac:dyDescent="0.2">
      <c r="C338" s="502" t="s">
        <v>358</v>
      </c>
      <c r="D338" s="123"/>
      <c r="E338" s="137">
        <v>0</v>
      </c>
      <c r="F338" s="600">
        <v>0</v>
      </c>
      <c r="G338" s="524">
        <v>0</v>
      </c>
      <c r="H338" s="524">
        <v>0</v>
      </c>
      <c r="I338" s="524">
        <v>0</v>
      </c>
      <c r="J338" s="137">
        <v>0</v>
      </c>
      <c r="K338" s="137">
        <v>0</v>
      </c>
      <c r="L338" s="137">
        <v>0</v>
      </c>
      <c r="M338" s="137">
        <v>0</v>
      </c>
      <c r="N338" s="137">
        <v>0</v>
      </c>
      <c r="O338" s="419">
        <v>0</v>
      </c>
    </row>
    <row r="339" spans="3:15" x14ac:dyDescent="0.2">
      <c r="C339" s="415" t="s">
        <v>359</v>
      </c>
      <c r="D339" s="122"/>
      <c r="E339" s="135">
        <f t="shared" ref="E339:O339" si="35">SUM(E329:E338)</f>
        <v>0</v>
      </c>
      <c r="F339" s="596">
        <f t="shared" si="35"/>
        <v>0</v>
      </c>
      <c r="G339" s="516">
        <f t="shared" si="35"/>
        <v>0</v>
      </c>
      <c r="H339" s="516">
        <f t="shared" si="35"/>
        <v>0</v>
      </c>
      <c r="I339" s="516">
        <f t="shared" si="35"/>
        <v>0</v>
      </c>
      <c r="J339" s="135">
        <f t="shared" si="35"/>
        <v>0</v>
      </c>
      <c r="K339" s="135">
        <f t="shared" si="35"/>
        <v>0</v>
      </c>
      <c r="L339" s="135">
        <f t="shared" si="35"/>
        <v>0</v>
      </c>
      <c r="M339" s="135">
        <f t="shared" si="35"/>
        <v>0</v>
      </c>
      <c r="N339" s="135">
        <f t="shared" si="35"/>
        <v>0</v>
      </c>
      <c r="O339" s="417">
        <f t="shared" si="35"/>
        <v>0</v>
      </c>
    </row>
    <row r="340" spans="3:15" ht="3" customHeight="1" x14ac:dyDescent="0.2">
      <c r="C340" s="415"/>
      <c r="D340" s="122"/>
      <c r="E340" s="135"/>
      <c r="F340" s="596"/>
      <c r="G340" s="516"/>
      <c r="H340" s="516"/>
      <c r="I340" s="516"/>
      <c r="J340" s="135"/>
      <c r="K340" s="135"/>
      <c r="L340" s="135"/>
      <c r="M340" s="135"/>
      <c r="N340" s="135"/>
      <c r="O340" s="417"/>
    </row>
    <row r="341" spans="3:15" ht="13.5" thickBot="1" x14ac:dyDescent="0.25">
      <c r="C341" s="415" t="s">
        <v>360</v>
      </c>
      <c r="D341" s="123"/>
      <c r="E341" s="139">
        <f t="shared" ref="E341:O341" si="36">SUM(E318,E326,E339)</f>
        <v>0</v>
      </c>
      <c r="F341" s="610">
        <f t="shared" si="36"/>
        <v>0</v>
      </c>
      <c r="G341" s="518">
        <f t="shared" si="36"/>
        <v>0</v>
      </c>
      <c r="H341" s="518">
        <f t="shared" si="36"/>
        <v>0</v>
      </c>
      <c r="I341" s="518">
        <f t="shared" si="36"/>
        <v>0</v>
      </c>
      <c r="J341" s="139">
        <f t="shared" si="36"/>
        <v>0</v>
      </c>
      <c r="K341" s="139">
        <f t="shared" si="36"/>
        <v>0</v>
      </c>
      <c r="L341" s="139">
        <f t="shared" si="36"/>
        <v>0</v>
      </c>
      <c r="M341" s="139">
        <f t="shared" si="36"/>
        <v>0</v>
      </c>
      <c r="N341" s="139">
        <f t="shared" si="36"/>
        <v>0</v>
      </c>
      <c r="O341" s="421">
        <f t="shared" si="36"/>
        <v>0</v>
      </c>
    </row>
    <row r="342" spans="3:15" ht="8.25" customHeight="1" thickTop="1" x14ac:dyDescent="0.2">
      <c r="C342" s="502"/>
      <c r="D342" s="123"/>
      <c r="E342" s="138"/>
      <c r="F342" s="598"/>
      <c r="G342" s="539"/>
      <c r="H342" s="539"/>
      <c r="I342" s="539"/>
      <c r="J342" s="138"/>
      <c r="K342" s="138"/>
      <c r="L342" s="138"/>
      <c r="M342" s="138"/>
      <c r="N342" s="138"/>
      <c r="O342" s="420"/>
    </row>
    <row r="343" spans="3:15" x14ac:dyDescent="0.2">
      <c r="C343" s="415" t="s">
        <v>362</v>
      </c>
      <c r="D343" s="123"/>
      <c r="E343" s="138"/>
      <c r="F343" s="598"/>
      <c r="G343" s="539"/>
      <c r="H343" s="539"/>
      <c r="I343" s="539"/>
      <c r="J343" s="138"/>
      <c r="K343" s="138"/>
      <c r="L343" s="138"/>
      <c r="M343" s="138"/>
      <c r="N343" s="138"/>
      <c r="O343" s="420"/>
    </row>
    <row r="344" spans="3:15" x14ac:dyDescent="0.2">
      <c r="C344" s="502" t="s">
        <v>363</v>
      </c>
      <c r="D344" s="123"/>
      <c r="E344" s="135">
        <v>0</v>
      </c>
      <c r="F344" s="596">
        <v>0</v>
      </c>
      <c r="G344" s="516">
        <v>0</v>
      </c>
      <c r="H344" s="516">
        <v>0</v>
      </c>
      <c r="I344" s="516">
        <v>0</v>
      </c>
      <c r="J344" s="135">
        <v>0</v>
      </c>
      <c r="K344" s="135">
        <v>0</v>
      </c>
      <c r="L344" s="135">
        <v>0</v>
      </c>
      <c r="M344" s="135">
        <v>0</v>
      </c>
      <c r="N344" s="135">
        <v>0</v>
      </c>
      <c r="O344" s="417">
        <v>0</v>
      </c>
    </row>
    <row r="345" spans="3:15" x14ac:dyDescent="0.2">
      <c r="C345" s="502" t="s">
        <v>364</v>
      </c>
      <c r="D345" s="123"/>
      <c r="E345" s="135">
        <v>0</v>
      </c>
      <c r="F345" s="596">
        <v>0</v>
      </c>
      <c r="G345" s="516">
        <v>0</v>
      </c>
      <c r="H345" s="516">
        <v>0</v>
      </c>
      <c r="I345" s="516">
        <v>0</v>
      </c>
      <c r="J345" s="135">
        <v>0</v>
      </c>
      <c r="K345" s="135">
        <v>0</v>
      </c>
      <c r="L345" s="135">
        <v>0</v>
      </c>
      <c r="M345" s="135">
        <v>0</v>
      </c>
      <c r="N345" s="135">
        <v>0</v>
      </c>
      <c r="O345" s="417">
        <v>0</v>
      </c>
    </row>
    <row r="346" spans="3:15" x14ac:dyDescent="0.2">
      <c r="C346" s="502" t="s">
        <v>365</v>
      </c>
      <c r="D346" s="123"/>
      <c r="E346" s="135">
        <v>0</v>
      </c>
      <c r="F346" s="596">
        <v>0</v>
      </c>
      <c r="G346" s="516">
        <v>0</v>
      </c>
      <c r="H346" s="516">
        <v>0</v>
      </c>
      <c r="I346" s="516">
        <v>0</v>
      </c>
      <c r="J346" s="135">
        <v>0</v>
      </c>
      <c r="K346" s="135">
        <v>0</v>
      </c>
      <c r="L346" s="135">
        <v>0</v>
      </c>
      <c r="M346" s="135">
        <v>0</v>
      </c>
      <c r="N346" s="135">
        <v>0</v>
      </c>
      <c r="O346" s="417">
        <v>0</v>
      </c>
    </row>
    <row r="347" spans="3:15" x14ac:dyDescent="0.2">
      <c r="C347" s="502" t="s">
        <v>366</v>
      </c>
      <c r="D347" s="123"/>
      <c r="E347" s="135">
        <v>0</v>
      </c>
      <c r="F347" s="596">
        <v>0</v>
      </c>
      <c r="G347" s="516">
        <v>0</v>
      </c>
      <c r="H347" s="516">
        <v>0</v>
      </c>
      <c r="I347" s="516">
        <v>0</v>
      </c>
      <c r="J347" s="135">
        <v>0</v>
      </c>
      <c r="K347" s="135">
        <v>0</v>
      </c>
      <c r="L347" s="135">
        <v>0</v>
      </c>
      <c r="M347" s="135">
        <v>0</v>
      </c>
      <c r="N347" s="135">
        <v>0</v>
      </c>
      <c r="O347" s="417">
        <v>0</v>
      </c>
    </row>
    <row r="348" spans="3:15" ht="13.5" thickBot="1" x14ac:dyDescent="0.25">
      <c r="C348" s="415" t="s">
        <v>360</v>
      </c>
      <c r="D348" s="123"/>
      <c r="E348" s="139">
        <f t="shared" ref="E348:H348" si="37">SUM(E344:E347)</f>
        <v>0</v>
      </c>
      <c r="F348" s="610">
        <f t="shared" si="37"/>
        <v>0</v>
      </c>
      <c r="G348" s="518">
        <f t="shared" si="37"/>
        <v>0</v>
      </c>
      <c r="H348" s="518">
        <f t="shared" si="37"/>
        <v>0</v>
      </c>
      <c r="I348" s="518">
        <f t="shared" ref="I348:O348" si="38">SUM(I344:I347)</f>
        <v>0</v>
      </c>
      <c r="J348" s="139">
        <f t="shared" si="38"/>
        <v>0</v>
      </c>
      <c r="K348" s="139">
        <f t="shared" si="38"/>
        <v>0</v>
      </c>
      <c r="L348" s="139">
        <f t="shared" si="38"/>
        <v>0</v>
      </c>
      <c r="M348" s="139">
        <f t="shared" si="38"/>
        <v>0</v>
      </c>
      <c r="N348" s="139">
        <f t="shared" si="38"/>
        <v>0</v>
      </c>
      <c r="O348" s="421">
        <f t="shared" si="38"/>
        <v>0</v>
      </c>
    </row>
    <row r="349" spans="3:15" ht="13.5" thickTop="1" x14ac:dyDescent="0.2">
      <c r="C349" s="422"/>
      <c r="D349" s="140"/>
      <c r="E349" s="135"/>
      <c r="F349" s="596"/>
      <c r="G349" s="516"/>
      <c r="H349" s="516"/>
      <c r="I349" s="516"/>
      <c r="J349" s="135"/>
      <c r="K349" s="135"/>
      <c r="L349" s="135"/>
      <c r="M349" s="135"/>
      <c r="N349" s="135"/>
      <c r="O349" s="417"/>
    </row>
    <row r="350" spans="3:15" x14ac:dyDescent="0.2">
      <c r="C350" s="868" t="s">
        <v>367</v>
      </c>
      <c r="D350" s="798"/>
      <c r="E350" s="135"/>
      <c r="F350" s="596"/>
      <c r="G350" s="516"/>
      <c r="H350" s="516"/>
      <c r="I350" s="516"/>
      <c r="J350" s="135"/>
      <c r="K350" s="135"/>
      <c r="L350" s="135"/>
      <c r="M350" s="135"/>
      <c r="N350" s="135"/>
      <c r="O350" s="417"/>
    </row>
    <row r="351" spans="3:15" x14ac:dyDescent="0.2">
      <c r="C351" s="502" t="s">
        <v>368</v>
      </c>
      <c r="D351" s="123"/>
      <c r="E351" s="135">
        <v>0</v>
      </c>
      <c r="F351" s="596">
        <v>0</v>
      </c>
      <c r="G351" s="516">
        <v>0</v>
      </c>
      <c r="H351" s="516">
        <v>0</v>
      </c>
      <c r="I351" s="516">
        <v>0</v>
      </c>
      <c r="J351" s="135">
        <v>0</v>
      </c>
      <c r="K351" s="135">
        <v>0</v>
      </c>
      <c r="L351" s="135">
        <v>0</v>
      </c>
      <c r="M351" s="135">
        <v>0</v>
      </c>
      <c r="N351" s="135">
        <v>0</v>
      </c>
      <c r="O351" s="417">
        <v>0</v>
      </c>
    </row>
    <row r="352" spans="3:15" x14ac:dyDescent="0.2">
      <c r="C352" s="502" t="s">
        <v>95</v>
      </c>
      <c r="D352" s="123"/>
      <c r="E352" s="135">
        <v>0</v>
      </c>
      <c r="F352" s="596">
        <v>0</v>
      </c>
      <c r="G352" s="516">
        <v>0</v>
      </c>
      <c r="H352" s="516">
        <v>0</v>
      </c>
      <c r="I352" s="516">
        <v>0</v>
      </c>
      <c r="J352" s="135">
        <v>0</v>
      </c>
      <c r="K352" s="135">
        <v>0</v>
      </c>
      <c r="L352" s="135">
        <v>0</v>
      </c>
      <c r="M352" s="135">
        <v>0</v>
      </c>
      <c r="N352" s="135">
        <v>0</v>
      </c>
      <c r="O352" s="417">
        <v>0</v>
      </c>
    </row>
    <row r="353" spans="3:15" x14ac:dyDescent="0.2">
      <c r="C353" s="502" t="s">
        <v>369</v>
      </c>
      <c r="D353" s="123"/>
      <c r="E353" s="135">
        <v>0</v>
      </c>
      <c r="F353" s="596">
        <v>0</v>
      </c>
      <c r="G353" s="516">
        <v>0</v>
      </c>
      <c r="H353" s="516">
        <v>0</v>
      </c>
      <c r="I353" s="516">
        <v>0</v>
      </c>
      <c r="J353" s="135">
        <v>0</v>
      </c>
      <c r="K353" s="135">
        <v>0</v>
      </c>
      <c r="L353" s="135">
        <v>0</v>
      </c>
      <c r="M353" s="135">
        <v>0</v>
      </c>
      <c r="N353" s="135">
        <v>0</v>
      </c>
      <c r="O353" s="417">
        <v>0</v>
      </c>
    </row>
    <row r="354" spans="3:15" x14ac:dyDescent="0.2">
      <c r="C354" s="502" t="s">
        <v>370</v>
      </c>
      <c r="D354" s="123"/>
      <c r="E354" s="135">
        <v>0</v>
      </c>
      <c r="F354" s="596">
        <v>0</v>
      </c>
      <c r="G354" s="516">
        <v>0</v>
      </c>
      <c r="H354" s="516">
        <v>0</v>
      </c>
      <c r="I354" s="516">
        <v>0</v>
      </c>
      <c r="J354" s="135">
        <v>0</v>
      </c>
      <c r="K354" s="135">
        <v>0</v>
      </c>
      <c r="L354" s="135">
        <v>0</v>
      </c>
      <c r="M354" s="135">
        <v>0</v>
      </c>
      <c r="N354" s="135">
        <v>0</v>
      </c>
      <c r="O354" s="417">
        <v>0</v>
      </c>
    </row>
    <row r="355" spans="3:15" ht="13.5" thickBot="1" x14ac:dyDescent="0.25">
      <c r="C355" s="423" t="s">
        <v>360</v>
      </c>
      <c r="D355" s="424"/>
      <c r="E355" s="425">
        <f t="shared" ref="E355:O355" si="39">SUM(E351:E354)</f>
        <v>0</v>
      </c>
      <c r="F355" s="602">
        <f t="shared" si="39"/>
        <v>0</v>
      </c>
      <c r="G355" s="626">
        <f t="shared" si="39"/>
        <v>0</v>
      </c>
      <c r="H355" s="626">
        <f t="shared" si="39"/>
        <v>0</v>
      </c>
      <c r="I355" s="626">
        <f t="shared" si="39"/>
        <v>0</v>
      </c>
      <c r="J355" s="425">
        <f t="shared" si="39"/>
        <v>0</v>
      </c>
      <c r="K355" s="425">
        <f t="shared" si="39"/>
        <v>0</v>
      </c>
      <c r="L355" s="425">
        <f t="shared" si="39"/>
        <v>0</v>
      </c>
      <c r="M355" s="425">
        <f t="shared" si="39"/>
        <v>0</v>
      </c>
      <c r="N355" s="425">
        <f t="shared" si="39"/>
        <v>0</v>
      </c>
      <c r="O355" s="426">
        <f t="shared" si="39"/>
        <v>0</v>
      </c>
    </row>
    <row r="356" spans="3:15" x14ac:dyDescent="0.2">
      <c r="C356" s="121"/>
      <c r="D356" s="123"/>
      <c r="E356" s="135"/>
      <c r="F356" s="135"/>
      <c r="G356" s="135"/>
      <c r="H356" s="135"/>
      <c r="I356" s="427"/>
      <c r="J356" s="427"/>
      <c r="K356" s="427"/>
      <c r="L356" s="427"/>
      <c r="M356" s="427"/>
      <c r="N356" s="427"/>
      <c r="O356" s="427"/>
    </row>
    <row r="357" spans="3:15" ht="17.25" customHeight="1" x14ac:dyDescent="0.2">
      <c r="C357" s="634" t="s">
        <v>760</v>
      </c>
      <c r="D357" s="234"/>
      <c r="I357" s="428"/>
      <c r="J357" s="428"/>
      <c r="K357" s="428"/>
      <c r="L357" s="428"/>
      <c r="M357" s="428"/>
      <c r="N357" s="428"/>
      <c r="O357" s="428"/>
    </row>
    <row r="358" spans="3:15" ht="14.25" x14ac:dyDescent="0.2">
      <c r="C358" s="4"/>
      <c r="D358" s="4"/>
      <c r="I358" s="428"/>
      <c r="J358" s="428"/>
      <c r="K358" s="428"/>
      <c r="L358" s="428"/>
      <c r="M358" s="428"/>
      <c r="N358" s="428"/>
      <c r="O358" s="428"/>
    </row>
    <row r="359" spans="3:15" x14ac:dyDescent="0.2">
      <c r="C359" s="743"/>
      <c r="D359" s="743"/>
      <c r="E359" s="743"/>
      <c r="F359" s="743"/>
      <c r="G359" s="743"/>
      <c r="H359" s="505"/>
      <c r="I359" s="743"/>
      <c r="J359" s="743"/>
      <c r="K359" s="743"/>
      <c r="L359" s="743"/>
      <c r="M359" s="743"/>
      <c r="N359" s="743"/>
      <c r="O359" s="505"/>
    </row>
    <row r="360" spans="3:15" ht="15" customHeight="1" x14ac:dyDescent="0.2">
      <c r="C360" s="625" t="s">
        <v>372</v>
      </c>
      <c r="D360" s="505"/>
      <c r="E360" s="505" t="str">
        <f>Title!AC2</f>
        <v>2025/26</v>
      </c>
      <c r="F360" s="505" t="str">
        <f>Title!AD2</f>
        <v>2026/27</v>
      </c>
      <c r="G360" s="505" t="str">
        <f>Title!AE2</f>
        <v>2027/28</v>
      </c>
      <c r="H360" s="505" t="str">
        <f>Title!AF2</f>
        <v>2028/29</v>
      </c>
      <c r="I360" s="505" t="str">
        <f>Title!AG2</f>
        <v>2029/30</v>
      </c>
      <c r="J360" s="505" t="str">
        <f>Title!AH2</f>
        <v>2030/31</v>
      </c>
      <c r="K360" s="505" t="str">
        <f>Title!AI2</f>
        <v>2031/32</v>
      </c>
      <c r="L360" s="505" t="str">
        <f>Title!AJ2</f>
        <v>2032/33</v>
      </c>
      <c r="M360" s="505" t="str">
        <f>Title!AK2</f>
        <v>2033/34</v>
      </c>
      <c r="N360" s="505" t="str">
        <f>Title!AL2</f>
        <v>2034/35</v>
      </c>
      <c r="O360" s="505" t="str">
        <f>Title!AM2</f>
        <v>2035/36</v>
      </c>
    </row>
    <row r="361" spans="3:15" x14ac:dyDescent="0.2">
      <c r="C361" s="505"/>
      <c r="D361" s="505"/>
      <c r="E361" s="505" t="s">
        <v>182</v>
      </c>
      <c r="F361" s="505" t="s">
        <v>182</v>
      </c>
      <c r="G361" s="505" t="s">
        <v>182</v>
      </c>
      <c r="H361" s="505" t="s">
        <v>182</v>
      </c>
      <c r="I361" s="505" t="s">
        <v>182</v>
      </c>
      <c r="J361" s="505" t="s">
        <v>182</v>
      </c>
      <c r="K361" s="505" t="s">
        <v>182</v>
      </c>
      <c r="L361" s="505" t="s">
        <v>182</v>
      </c>
      <c r="M361" s="505" t="s">
        <v>182</v>
      </c>
      <c r="N361" s="505" t="s">
        <v>182</v>
      </c>
      <c r="O361" s="505" t="s">
        <v>182</v>
      </c>
    </row>
    <row r="362" spans="3:15" x14ac:dyDescent="0.2">
      <c r="C362" s="122" t="s">
        <v>372</v>
      </c>
      <c r="D362" s="429"/>
      <c r="E362" s="430"/>
      <c r="F362" s="611"/>
      <c r="G362" s="617"/>
      <c r="H362" s="617"/>
      <c r="I362" s="618"/>
      <c r="J362" s="431"/>
      <c r="K362" s="431"/>
      <c r="L362" s="431"/>
      <c r="M362" s="431"/>
      <c r="N362" s="431"/>
      <c r="O362" s="431"/>
    </row>
    <row r="363" spans="3:15" x14ac:dyDescent="0.2">
      <c r="C363" s="123" t="s">
        <v>373</v>
      </c>
      <c r="D363" s="432"/>
      <c r="E363" s="433"/>
      <c r="F363" s="612"/>
      <c r="G363" s="619"/>
      <c r="H363" s="619"/>
      <c r="I363" s="619"/>
      <c r="J363" s="433"/>
      <c r="K363" s="433"/>
      <c r="L363" s="433"/>
      <c r="M363" s="433"/>
      <c r="N363" s="433"/>
      <c r="O363" s="433"/>
    </row>
    <row r="364" spans="3:15" x14ac:dyDescent="0.2">
      <c r="C364" s="123" t="s">
        <v>374</v>
      </c>
      <c r="D364" s="432"/>
      <c r="E364" s="433"/>
      <c r="F364" s="612"/>
      <c r="G364" s="619"/>
      <c r="H364" s="619"/>
      <c r="I364" s="619"/>
      <c r="J364" s="433"/>
      <c r="K364" s="433"/>
      <c r="L364" s="433"/>
      <c r="M364" s="433"/>
      <c r="N364" s="433"/>
      <c r="O364" s="433"/>
    </row>
    <row r="365" spans="3:15" ht="13.5" thickBot="1" x14ac:dyDescent="0.25">
      <c r="C365" s="122" t="s">
        <v>375</v>
      </c>
      <c r="D365" s="429"/>
      <c r="E365" s="434">
        <f t="shared" ref="E365:O365" si="40">SUM(E363:E364)</f>
        <v>0</v>
      </c>
      <c r="F365" s="613">
        <f t="shared" si="40"/>
        <v>0</v>
      </c>
      <c r="G365" s="620">
        <f t="shared" si="40"/>
        <v>0</v>
      </c>
      <c r="H365" s="620">
        <f t="shared" si="40"/>
        <v>0</v>
      </c>
      <c r="I365" s="620">
        <f t="shared" si="40"/>
        <v>0</v>
      </c>
      <c r="J365" s="434">
        <f t="shared" si="40"/>
        <v>0</v>
      </c>
      <c r="K365" s="434">
        <f t="shared" si="40"/>
        <v>0</v>
      </c>
      <c r="L365" s="434">
        <f t="shared" si="40"/>
        <v>0</v>
      </c>
      <c r="M365" s="434">
        <f t="shared" si="40"/>
        <v>0</v>
      </c>
      <c r="N365" s="434">
        <f t="shared" si="40"/>
        <v>0</v>
      </c>
      <c r="O365" s="434">
        <f t="shared" si="40"/>
        <v>0</v>
      </c>
    </row>
    <row r="366" spans="3:15" ht="13.5" thickTop="1" x14ac:dyDescent="0.2">
      <c r="C366" s="429"/>
      <c r="D366" s="429"/>
      <c r="E366" s="354"/>
      <c r="F366" s="354"/>
      <c r="G366" s="354"/>
      <c r="H366" s="354"/>
      <c r="I366" s="354"/>
      <c r="J366" s="354"/>
      <c r="K366" s="354"/>
      <c r="L366" s="354"/>
      <c r="M366" s="354"/>
      <c r="N366" s="354"/>
      <c r="O366" s="354"/>
    </row>
    <row r="367" spans="3:15" x14ac:dyDescent="0.2">
      <c r="C367" s="743"/>
      <c r="D367" s="743"/>
      <c r="E367" s="743"/>
      <c r="F367" s="743"/>
      <c r="G367" s="743"/>
      <c r="H367" s="505"/>
      <c r="I367" s="743"/>
      <c r="J367" s="743"/>
      <c r="K367" s="743"/>
      <c r="L367" s="743"/>
      <c r="M367" s="743"/>
      <c r="N367" s="743"/>
      <c r="O367" s="505"/>
    </row>
    <row r="368" spans="3:15" ht="15" x14ac:dyDescent="0.2">
      <c r="C368" s="625" t="s">
        <v>377</v>
      </c>
      <c r="D368" s="505"/>
      <c r="E368" s="505" t="str">
        <f>Title!AC2</f>
        <v>2025/26</v>
      </c>
      <c r="F368" s="505" t="str">
        <f>Title!AD2</f>
        <v>2026/27</v>
      </c>
      <c r="G368" s="505" t="str">
        <f>Title!AE2</f>
        <v>2027/28</v>
      </c>
      <c r="H368" s="505" t="str">
        <f>Title!AF2</f>
        <v>2028/29</v>
      </c>
      <c r="I368" s="505" t="str">
        <f>Title!AG2</f>
        <v>2029/30</v>
      </c>
      <c r="J368" s="505" t="str">
        <f>Title!AH2</f>
        <v>2030/31</v>
      </c>
      <c r="K368" s="505" t="str">
        <f>Title!AI2</f>
        <v>2031/32</v>
      </c>
      <c r="L368" s="505" t="str">
        <f>Title!AJ2</f>
        <v>2032/33</v>
      </c>
      <c r="M368" s="505" t="str">
        <f>Title!AK2</f>
        <v>2033/34</v>
      </c>
      <c r="N368" s="505" t="str">
        <f>Title!AL2</f>
        <v>2034/35</v>
      </c>
      <c r="O368" s="505" t="str">
        <f>Title!AM2</f>
        <v>2035/36</v>
      </c>
    </row>
    <row r="369" spans="3:15" x14ac:dyDescent="0.2">
      <c r="C369" s="505"/>
      <c r="D369" s="505"/>
      <c r="E369" s="505" t="s">
        <v>376</v>
      </c>
      <c r="F369" s="505" t="s">
        <v>376</v>
      </c>
      <c r="G369" s="505" t="s">
        <v>376</v>
      </c>
      <c r="H369" s="505" t="s">
        <v>376</v>
      </c>
      <c r="I369" s="505" t="s">
        <v>376</v>
      </c>
      <c r="J369" s="505" t="s">
        <v>376</v>
      </c>
      <c r="K369" s="505" t="s">
        <v>376</v>
      </c>
      <c r="L369" s="505" t="s">
        <v>376</v>
      </c>
      <c r="M369" s="505" t="s">
        <v>376</v>
      </c>
      <c r="N369" s="505" t="s">
        <v>376</v>
      </c>
      <c r="O369" s="505" t="s">
        <v>376</v>
      </c>
    </row>
    <row r="370" spans="3:15" x14ac:dyDescent="0.2">
      <c r="C370" s="122" t="s">
        <v>377</v>
      </c>
      <c r="D370" s="123"/>
      <c r="E370" s="134"/>
      <c r="F370" s="595"/>
      <c r="G370" s="506"/>
      <c r="H370" s="506"/>
      <c r="I370" s="506"/>
      <c r="J370" s="134"/>
      <c r="K370" s="134"/>
      <c r="L370" s="134"/>
      <c r="M370" s="134"/>
      <c r="N370" s="134"/>
      <c r="O370" s="134"/>
    </row>
    <row r="371" spans="3:15" x14ac:dyDescent="0.2">
      <c r="C371" s="123" t="s">
        <v>378</v>
      </c>
      <c r="D371" s="122"/>
      <c r="E371" s="134"/>
      <c r="F371" s="595"/>
      <c r="G371" s="506"/>
      <c r="H371" s="506"/>
      <c r="I371" s="506"/>
      <c r="J371" s="134"/>
      <c r="K371" s="134"/>
      <c r="L371" s="134"/>
      <c r="M371" s="134"/>
      <c r="N371" s="134"/>
      <c r="O371" s="134"/>
    </row>
    <row r="372" spans="3:15" ht="13.5" thickBot="1" x14ac:dyDescent="0.25">
      <c r="C372" s="122" t="s">
        <v>379</v>
      </c>
      <c r="D372" s="122"/>
      <c r="E372" s="139">
        <f t="shared" ref="E372:O372" si="41">SUM(E371:E371)</f>
        <v>0</v>
      </c>
      <c r="F372" s="610">
        <f t="shared" si="41"/>
        <v>0</v>
      </c>
      <c r="G372" s="518">
        <f t="shared" si="41"/>
        <v>0</v>
      </c>
      <c r="H372" s="518">
        <f t="shared" si="41"/>
        <v>0</v>
      </c>
      <c r="I372" s="518">
        <f t="shared" si="41"/>
        <v>0</v>
      </c>
      <c r="J372" s="139">
        <f t="shared" si="41"/>
        <v>0</v>
      </c>
      <c r="K372" s="139">
        <f t="shared" si="41"/>
        <v>0</v>
      </c>
      <c r="L372" s="139">
        <f t="shared" si="41"/>
        <v>0</v>
      </c>
      <c r="M372" s="139">
        <f t="shared" si="41"/>
        <v>0</v>
      </c>
      <c r="N372" s="139">
        <f t="shared" si="41"/>
        <v>0</v>
      </c>
      <c r="O372" s="139">
        <f t="shared" si="41"/>
        <v>0</v>
      </c>
    </row>
    <row r="373" spans="3:15" ht="13.5" thickTop="1" x14ac:dyDescent="0.2">
      <c r="C373" s="122"/>
      <c r="D373" s="122"/>
      <c r="E373" s="135"/>
      <c r="F373" s="135"/>
      <c r="G373" s="135"/>
      <c r="H373" s="135"/>
      <c r="I373" s="135"/>
      <c r="J373" s="135"/>
      <c r="K373" s="135"/>
      <c r="L373" s="135"/>
      <c r="M373" s="135"/>
      <c r="N373" s="135"/>
      <c r="O373" s="135"/>
    </row>
    <row r="374" spans="3:15" ht="12.6" customHeight="1" x14ac:dyDescent="0.2">
      <c r="C374" s="730" t="s">
        <v>761</v>
      </c>
      <c r="D374" s="730"/>
      <c r="E374" s="730"/>
      <c r="F374" s="730"/>
      <c r="G374" s="730"/>
      <c r="H374" s="730"/>
      <c r="I374" s="730"/>
      <c r="J374" s="730"/>
      <c r="K374" s="730"/>
      <c r="L374" s="730"/>
      <c r="M374" s="730"/>
      <c r="N374" s="730"/>
      <c r="O374" s="730"/>
    </row>
    <row r="375" spans="3:15" ht="25.5" customHeight="1" x14ac:dyDescent="0.2">
      <c r="C375" s="864"/>
      <c r="D375" s="864"/>
      <c r="E375" s="865"/>
      <c r="F375" s="865"/>
      <c r="G375" s="865"/>
      <c r="H375" s="865"/>
      <c r="I375" s="865"/>
      <c r="J375" s="428"/>
      <c r="K375" s="428"/>
      <c r="L375" s="428"/>
      <c r="M375" s="428"/>
      <c r="N375" s="428"/>
      <c r="O375" s="428"/>
    </row>
    <row r="376" spans="3:15" ht="13.5" customHeight="1" x14ac:dyDescent="0.2">
      <c r="C376" s="859" t="s">
        <v>381</v>
      </c>
      <c r="D376" s="624"/>
      <c r="E376" s="624" t="s">
        <v>148</v>
      </c>
      <c r="F376" s="862" t="s">
        <v>382</v>
      </c>
      <c r="G376" s="862"/>
      <c r="H376" s="862"/>
      <c r="I376" s="863"/>
    </row>
    <row r="377" spans="3:15" ht="12.6" customHeight="1" x14ac:dyDescent="0.2">
      <c r="C377" s="860"/>
      <c r="D377" s="505"/>
      <c r="E377" s="505"/>
      <c r="F377" s="743" t="s">
        <v>383</v>
      </c>
      <c r="G377" s="743"/>
      <c r="H377" s="505"/>
      <c r="I377" s="621"/>
    </row>
    <row r="378" spans="3:15" ht="26.25" customHeight="1" x14ac:dyDescent="0.2">
      <c r="C378" s="860"/>
      <c r="D378" s="505"/>
      <c r="E378" s="505" t="str">
        <f>Title!AD2</f>
        <v>2026/27</v>
      </c>
      <c r="F378" s="505" t="s">
        <v>386</v>
      </c>
      <c r="G378" s="505" t="s">
        <v>762</v>
      </c>
      <c r="H378" s="505" t="s">
        <v>384</v>
      </c>
      <c r="I378" s="621" t="s">
        <v>385</v>
      </c>
    </row>
    <row r="379" spans="3:15" ht="13.35" customHeight="1" x14ac:dyDescent="0.2">
      <c r="C379" s="861"/>
      <c r="D379" s="623"/>
      <c r="E379" s="623" t="s">
        <v>149</v>
      </c>
      <c r="F379" s="623" t="s">
        <v>149</v>
      </c>
      <c r="G379" s="623" t="s">
        <v>149</v>
      </c>
      <c r="H379" s="623" t="s">
        <v>149</v>
      </c>
      <c r="I379" s="622" t="s">
        <v>149</v>
      </c>
    </row>
    <row r="380" spans="3:15" x14ac:dyDescent="0.2">
      <c r="C380" s="146" t="s">
        <v>388</v>
      </c>
      <c r="D380" s="135"/>
      <c r="E380" s="592">
        <f>SUM(F380:I380)</f>
        <v>0</v>
      </c>
      <c r="F380" s="135"/>
      <c r="G380" s="135"/>
      <c r="H380" s="135"/>
      <c r="I380" s="435">
        <f t="shared" ref="I380:I386" si="42">SUM(F380:H380)</f>
        <v>0</v>
      </c>
    </row>
    <row r="381" spans="3:15" x14ac:dyDescent="0.2">
      <c r="C381" s="146" t="s">
        <v>389</v>
      </c>
      <c r="D381" s="135"/>
      <c r="E381" s="592">
        <f t="shared" ref="E381:E385" si="43">SUM(F381:I381)</f>
        <v>0</v>
      </c>
      <c r="F381" s="135"/>
      <c r="G381" s="135"/>
      <c r="H381" s="135"/>
      <c r="I381" s="435">
        <f t="shared" si="42"/>
        <v>0</v>
      </c>
    </row>
    <row r="382" spans="3:15" x14ac:dyDescent="0.2">
      <c r="C382" s="146" t="s">
        <v>390</v>
      </c>
      <c r="D382" s="135"/>
      <c r="E382" s="592">
        <f t="shared" si="43"/>
        <v>0</v>
      </c>
      <c r="F382" s="135"/>
      <c r="G382" s="135"/>
      <c r="H382" s="135"/>
      <c r="I382" s="435">
        <f t="shared" si="42"/>
        <v>0</v>
      </c>
    </row>
    <row r="383" spans="3:15" x14ac:dyDescent="0.2">
      <c r="C383" s="146" t="s">
        <v>391</v>
      </c>
      <c r="D383" s="135"/>
      <c r="E383" s="592">
        <f t="shared" si="43"/>
        <v>0</v>
      </c>
      <c r="F383" s="135"/>
      <c r="G383" s="135"/>
      <c r="H383" s="135"/>
      <c r="I383" s="435">
        <f t="shared" si="42"/>
        <v>0</v>
      </c>
    </row>
    <row r="384" spans="3:15" x14ac:dyDescent="0.2">
      <c r="C384" s="146" t="s">
        <v>392</v>
      </c>
      <c r="D384" s="135"/>
      <c r="E384" s="592">
        <f t="shared" si="43"/>
        <v>0</v>
      </c>
      <c r="F384" s="135"/>
      <c r="G384" s="135"/>
      <c r="H384" s="135"/>
      <c r="I384" s="435">
        <f t="shared" si="42"/>
        <v>0</v>
      </c>
    </row>
    <row r="385" spans="3:15" x14ac:dyDescent="0.2">
      <c r="C385" s="146" t="s">
        <v>393</v>
      </c>
      <c r="D385" s="135"/>
      <c r="E385" s="592">
        <f t="shared" si="43"/>
        <v>0</v>
      </c>
      <c r="F385" s="135"/>
      <c r="G385" s="135"/>
      <c r="H385" s="135"/>
      <c r="I385" s="435">
        <f t="shared" si="42"/>
        <v>0</v>
      </c>
    </row>
    <row r="386" spans="3:15" x14ac:dyDescent="0.2">
      <c r="C386" s="147" t="s">
        <v>394</v>
      </c>
      <c r="D386" s="137"/>
      <c r="E386" s="614">
        <f>SUM(F386:I386)</f>
        <v>0</v>
      </c>
      <c r="F386" s="137"/>
      <c r="G386" s="137"/>
      <c r="H386" s="137"/>
      <c r="I386" s="436">
        <f t="shared" si="42"/>
        <v>0</v>
      </c>
    </row>
    <row r="387" spans="3:15" x14ac:dyDescent="0.2">
      <c r="C387" s="146" t="s">
        <v>395</v>
      </c>
      <c r="D387" s="135"/>
      <c r="E387" s="592">
        <f>SUM(E380:E386)</f>
        <v>0</v>
      </c>
      <c r="F387" s="435">
        <f>SUM(F380:F386)</f>
        <v>0</v>
      </c>
      <c r="G387" s="435">
        <f t="shared" ref="G387:I387" si="44">SUM(G380:G386)</f>
        <v>0</v>
      </c>
      <c r="H387" s="435">
        <f t="shared" si="44"/>
        <v>0</v>
      </c>
      <c r="I387" s="435">
        <f t="shared" si="44"/>
        <v>0</v>
      </c>
    </row>
    <row r="388" spans="3:15" x14ac:dyDescent="0.2">
      <c r="C388" s="146" t="s">
        <v>396</v>
      </c>
      <c r="D388" s="135"/>
      <c r="E388" s="596"/>
      <c r="F388" s="135"/>
      <c r="G388" s="135"/>
      <c r="H388" s="135"/>
      <c r="I388" s="135"/>
    </row>
    <row r="389" spans="3:15" ht="15.6" customHeight="1" x14ac:dyDescent="0.2">
      <c r="C389" s="146" t="s">
        <v>397</v>
      </c>
      <c r="D389" s="102"/>
      <c r="E389" s="615"/>
      <c r="F389" s="111"/>
      <c r="G389" s="111"/>
      <c r="H389" s="111"/>
      <c r="I389" s="111"/>
    </row>
    <row r="390" spans="3:15" ht="16.5" customHeight="1" x14ac:dyDescent="0.2">
      <c r="C390" s="149" t="s">
        <v>410</v>
      </c>
      <c r="D390" s="102"/>
      <c r="E390" s="616">
        <f>SUM(E387:E389)</f>
        <v>0</v>
      </c>
      <c r="F390" s="437">
        <f>SUM(F387:F389)</f>
        <v>0</v>
      </c>
      <c r="G390" s="437">
        <f t="shared" ref="G390:I390" si="45">SUM(G387:G389)</f>
        <v>0</v>
      </c>
      <c r="H390" s="437">
        <f t="shared" si="45"/>
        <v>0</v>
      </c>
      <c r="I390" s="437">
        <f t="shared" si="45"/>
        <v>0</v>
      </c>
    </row>
    <row r="391" spans="3:15" ht="13.35" customHeight="1" x14ac:dyDescent="0.2"/>
    <row r="392" spans="3:15" x14ac:dyDescent="0.2">
      <c r="C392" s="730" t="s">
        <v>763</v>
      </c>
      <c r="D392" s="730"/>
      <c r="E392" s="730"/>
      <c r="F392" s="730"/>
      <c r="G392" s="730"/>
      <c r="H392" s="730"/>
      <c r="I392" s="730"/>
      <c r="J392" s="730"/>
      <c r="K392" s="730"/>
      <c r="L392" s="730"/>
      <c r="M392" s="730"/>
      <c r="N392" s="730"/>
      <c r="O392" s="730"/>
    </row>
    <row r="394" spans="3:15" x14ac:dyDescent="0.2">
      <c r="C394" s="859" t="s">
        <v>381</v>
      </c>
      <c r="D394" s="624"/>
      <c r="E394" s="624" t="s">
        <v>148</v>
      </c>
      <c r="F394" s="862" t="s">
        <v>382</v>
      </c>
      <c r="G394" s="862"/>
      <c r="H394" s="862"/>
      <c r="I394" s="863"/>
    </row>
    <row r="395" spans="3:15" x14ac:dyDescent="0.2">
      <c r="C395" s="860"/>
      <c r="D395" s="505"/>
      <c r="E395" s="505"/>
      <c r="F395" s="743" t="s">
        <v>383</v>
      </c>
      <c r="G395" s="743"/>
      <c r="H395" s="505"/>
      <c r="I395" s="621"/>
    </row>
    <row r="396" spans="3:15" x14ac:dyDescent="0.2">
      <c r="C396" s="861"/>
      <c r="D396" s="623"/>
      <c r="E396" s="623" t="str">
        <f>Title!AD2</f>
        <v>2026/27</v>
      </c>
      <c r="F396" s="623" t="s">
        <v>386</v>
      </c>
      <c r="G396" s="623" t="s">
        <v>762</v>
      </c>
      <c r="H396" s="623" t="s">
        <v>384</v>
      </c>
      <c r="I396" s="622" t="s">
        <v>385</v>
      </c>
    </row>
    <row r="397" spans="3:15" x14ac:dyDescent="0.2">
      <c r="C397" s="146" t="s">
        <v>388</v>
      </c>
      <c r="D397" s="135"/>
      <c r="E397" s="592" t="s">
        <v>293</v>
      </c>
      <c r="F397" s="135" t="s">
        <v>293</v>
      </c>
      <c r="G397" s="135" t="s">
        <v>293</v>
      </c>
      <c r="H397" s="135" t="s">
        <v>293</v>
      </c>
      <c r="I397" s="435" t="s">
        <v>293</v>
      </c>
    </row>
    <row r="398" spans="3:15" x14ac:dyDescent="0.2">
      <c r="C398" s="146" t="s">
        <v>389</v>
      </c>
      <c r="D398" s="135"/>
      <c r="E398" s="592" t="s">
        <v>293</v>
      </c>
      <c r="F398" s="135" t="s">
        <v>293</v>
      </c>
      <c r="G398" s="135" t="s">
        <v>293</v>
      </c>
      <c r="H398" s="135" t="s">
        <v>293</v>
      </c>
      <c r="I398" s="435" t="s">
        <v>293</v>
      </c>
    </row>
    <row r="399" spans="3:15" x14ac:dyDescent="0.2">
      <c r="C399" s="146" t="s">
        <v>390</v>
      </c>
      <c r="D399" s="135"/>
      <c r="E399" s="592" t="s">
        <v>293</v>
      </c>
      <c r="F399" s="135" t="s">
        <v>293</v>
      </c>
      <c r="G399" s="135" t="s">
        <v>293</v>
      </c>
      <c r="H399" s="135" t="s">
        <v>293</v>
      </c>
      <c r="I399" s="435" t="s">
        <v>293</v>
      </c>
    </row>
    <row r="400" spans="3:15" x14ac:dyDescent="0.2">
      <c r="C400" s="146" t="s">
        <v>391</v>
      </c>
      <c r="D400" s="135"/>
      <c r="E400" s="592" t="s">
        <v>293</v>
      </c>
      <c r="F400" s="135" t="s">
        <v>293</v>
      </c>
      <c r="G400" s="135" t="s">
        <v>293</v>
      </c>
      <c r="H400" s="135" t="s">
        <v>293</v>
      </c>
      <c r="I400" s="435" t="s">
        <v>293</v>
      </c>
    </row>
    <row r="401" spans="3:9" x14ac:dyDescent="0.2">
      <c r="C401" s="146" t="s">
        <v>392</v>
      </c>
      <c r="D401" s="135"/>
      <c r="E401" s="592" t="s">
        <v>293</v>
      </c>
      <c r="F401" s="135" t="s">
        <v>293</v>
      </c>
      <c r="G401" s="135" t="s">
        <v>293</v>
      </c>
      <c r="H401" s="135" t="s">
        <v>293</v>
      </c>
      <c r="I401" s="435" t="s">
        <v>293</v>
      </c>
    </row>
    <row r="402" spans="3:9" x14ac:dyDescent="0.2">
      <c r="C402" s="146" t="s">
        <v>393</v>
      </c>
      <c r="D402" s="135"/>
      <c r="E402" s="592" t="s">
        <v>293</v>
      </c>
      <c r="F402" s="135" t="s">
        <v>293</v>
      </c>
      <c r="G402" s="135" t="s">
        <v>293</v>
      </c>
      <c r="H402" s="135" t="s">
        <v>293</v>
      </c>
      <c r="I402" s="435" t="s">
        <v>293</v>
      </c>
    </row>
    <row r="403" spans="3:9" x14ac:dyDescent="0.2">
      <c r="C403" s="147" t="s">
        <v>394</v>
      </c>
      <c r="D403" s="137"/>
      <c r="E403" s="614" t="s">
        <v>293</v>
      </c>
      <c r="F403" s="137" t="s">
        <v>293</v>
      </c>
      <c r="G403" s="137" t="s">
        <v>293</v>
      </c>
      <c r="H403" s="137" t="s">
        <v>293</v>
      </c>
      <c r="I403" s="436" t="s">
        <v>293</v>
      </c>
    </row>
    <row r="404" spans="3:9" x14ac:dyDescent="0.2">
      <c r="C404" s="149" t="s">
        <v>400</v>
      </c>
      <c r="D404" s="102"/>
      <c r="E404" s="616">
        <f>SUM(E397:E403)</f>
        <v>0</v>
      </c>
      <c r="F404" s="437">
        <f t="shared" ref="F404:I404" si="46">SUM(F397:F403)</f>
        <v>0</v>
      </c>
      <c r="G404" s="437">
        <f t="shared" si="46"/>
        <v>0</v>
      </c>
      <c r="H404" s="437">
        <f t="shared" si="46"/>
        <v>0</v>
      </c>
      <c r="I404" s="437">
        <f t="shared" si="46"/>
        <v>0</v>
      </c>
    </row>
  </sheetData>
  <mergeCells count="79">
    <mergeCell ref="I21:K21"/>
    <mergeCell ref="L21:N21"/>
    <mergeCell ref="C132:D132"/>
    <mergeCell ref="C141:D141"/>
    <mergeCell ref="I65:K65"/>
    <mergeCell ref="L65:N65"/>
    <mergeCell ref="C115:G115"/>
    <mergeCell ref="C25:D25"/>
    <mergeCell ref="E20:E21"/>
    <mergeCell ref="C157:D157"/>
    <mergeCell ref="C3:O3"/>
    <mergeCell ref="C5:O5"/>
    <mergeCell ref="C11:H11"/>
    <mergeCell ref="C12:H12"/>
    <mergeCell ref="C6:H6"/>
    <mergeCell ref="C7:H7"/>
    <mergeCell ref="C8:H8"/>
    <mergeCell ref="C9:H9"/>
    <mergeCell ref="C10:H10"/>
    <mergeCell ref="F20:H20"/>
    <mergeCell ref="I20:K20"/>
    <mergeCell ref="L20:N20"/>
    <mergeCell ref="L64:N64"/>
    <mergeCell ref="F65:H65"/>
    <mergeCell ref="F21:H21"/>
    <mergeCell ref="L257:N257"/>
    <mergeCell ref="I258:K258"/>
    <mergeCell ref="L258:N258"/>
    <mergeCell ref="C173:D173"/>
    <mergeCell ref="C181:D181"/>
    <mergeCell ref="C189:D189"/>
    <mergeCell ref="C197:D197"/>
    <mergeCell ref="C205:D205"/>
    <mergeCell ref="C236:D236"/>
    <mergeCell ref="C165:D165"/>
    <mergeCell ref="E64:E65"/>
    <mergeCell ref="F64:H64"/>
    <mergeCell ref="I64:K64"/>
    <mergeCell ref="C288:D288"/>
    <mergeCell ref="C244:D244"/>
    <mergeCell ref="C252:D252"/>
    <mergeCell ref="E257:E258"/>
    <mergeCell ref="F257:H258"/>
    <mergeCell ref="C263:D263"/>
    <mergeCell ref="C282:D282"/>
    <mergeCell ref="C283:D283"/>
    <mergeCell ref="C284:D284"/>
    <mergeCell ref="C286:D286"/>
    <mergeCell ref="I257:K257"/>
    <mergeCell ref="C149:D149"/>
    <mergeCell ref="C350:D350"/>
    <mergeCell ref="C291:D291"/>
    <mergeCell ref="C299:D299"/>
    <mergeCell ref="C300:D300"/>
    <mergeCell ref="E305:E306"/>
    <mergeCell ref="L305:N305"/>
    <mergeCell ref="I306:K306"/>
    <mergeCell ref="L306:N306"/>
    <mergeCell ref="C322:D322"/>
    <mergeCell ref="C335:D335"/>
    <mergeCell ref="F305:H306"/>
    <mergeCell ref="I305:K305"/>
    <mergeCell ref="L359:N359"/>
    <mergeCell ref="C367:D367"/>
    <mergeCell ref="E367:G367"/>
    <mergeCell ref="I367:K367"/>
    <mergeCell ref="L367:N367"/>
    <mergeCell ref="C359:D359"/>
    <mergeCell ref="E359:G359"/>
    <mergeCell ref="I359:K359"/>
    <mergeCell ref="C394:C396"/>
    <mergeCell ref="F394:I394"/>
    <mergeCell ref="F395:G395"/>
    <mergeCell ref="C374:O374"/>
    <mergeCell ref="C375:I375"/>
    <mergeCell ref="C376:C379"/>
    <mergeCell ref="F376:I376"/>
    <mergeCell ref="F377:G377"/>
    <mergeCell ref="C392:O392"/>
  </mergeCells>
  <printOptions horizontalCentered="1"/>
  <pageMargins left="0.23622047244094491" right="0.23622047244094491" top="0.74803149606299213" bottom="0.74803149606299213" header="0.31496062992125984" footer="0.31496062992125984"/>
  <pageSetup paperSize="9" scale="72" firstPageNumber="2" fitToHeight="0" orientation="landscape" r:id="rId1"/>
  <headerFooter alignWithMargins="0"/>
  <rowBreaks count="7" manualBreakCount="7">
    <brk id="17" max="15" man="1"/>
    <brk id="61" max="15" man="1"/>
    <brk id="114" max="15" man="1"/>
    <brk id="158" max="15" man="1"/>
    <brk id="254" max="15" man="1"/>
    <brk id="302" max="15" man="1"/>
    <brk id="35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showGridLines="0" view="pageBreakPreview" zoomScaleNormal="120" zoomScaleSheetLayoutView="100" workbookViewId="0">
      <selection activeCell="A7" sqref="A7"/>
    </sheetView>
  </sheetViews>
  <sheetFormatPr defaultRowHeight="12.75" x14ac:dyDescent="0.2"/>
  <cols>
    <col min="1" max="1" width="83.140625" customWidth="1"/>
    <col min="2" max="2" width="9.140625" customWidth="1"/>
    <col min="3" max="3" width="17.140625" customWidth="1"/>
    <col min="13" max="13" width="1.28515625" customWidth="1"/>
  </cols>
  <sheetData>
    <row r="1" spans="1:3" s="1" customFormat="1" ht="16.5" customHeight="1" x14ac:dyDescent="0.2">
      <c r="A1" s="92"/>
      <c r="B1" s="91"/>
    </row>
    <row r="2" spans="1:3" s="1" customFormat="1" ht="16.5" customHeight="1" x14ac:dyDescent="0.2">
      <c r="A2" s="92"/>
      <c r="B2" s="91"/>
    </row>
    <row r="3" spans="1:3" s="1" customFormat="1" ht="16.5" customHeight="1" x14ac:dyDescent="0.25">
      <c r="A3" s="346" t="s">
        <v>60</v>
      </c>
      <c r="B3" s="236" t="s">
        <v>61</v>
      </c>
    </row>
    <row r="4" spans="1:3" s="1" customFormat="1" ht="16.5" customHeight="1" x14ac:dyDescent="0.2">
      <c r="A4" s="237" t="s">
        <v>62</v>
      </c>
      <c r="B4" s="238" t="s">
        <v>63</v>
      </c>
    </row>
    <row r="5" spans="1:3" s="1" customFormat="1" ht="16.5" customHeight="1" x14ac:dyDescent="0.2">
      <c r="A5" s="89"/>
      <c r="B5" s="88"/>
    </row>
    <row r="6" spans="1:3" s="1" customFormat="1" ht="16.5" customHeight="1" x14ac:dyDescent="0.25">
      <c r="A6" s="90" t="s">
        <v>64</v>
      </c>
      <c r="B6" s="88"/>
    </row>
    <row r="7" spans="1:3" s="1" customFormat="1" ht="16.5" customHeight="1" x14ac:dyDescent="0.2">
      <c r="A7" s="703" t="s">
        <v>897</v>
      </c>
      <c r="B7" s="238" t="s">
        <v>63</v>
      </c>
    </row>
    <row r="8" spans="1:3" s="1" customFormat="1" ht="16.5" customHeight="1" x14ac:dyDescent="0.2">
      <c r="A8" s="239" t="s">
        <v>65</v>
      </c>
      <c r="B8" s="238" t="s">
        <v>63</v>
      </c>
    </row>
    <row r="9" spans="1:3" s="1" customFormat="1" ht="16.5" customHeight="1" x14ac:dyDescent="0.2">
      <c r="A9" s="239" t="s">
        <v>66</v>
      </c>
      <c r="B9" s="238" t="s">
        <v>63</v>
      </c>
    </row>
    <row r="10" spans="1:3" s="1" customFormat="1" ht="16.5" customHeight="1" x14ac:dyDescent="0.2">
      <c r="A10" s="239" t="s">
        <v>67</v>
      </c>
      <c r="B10" s="238" t="s">
        <v>63</v>
      </c>
    </row>
    <row r="11" spans="1:3" s="1" customFormat="1" ht="16.5" customHeight="1" x14ac:dyDescent="0.2">
      <c r="A11" s="703" t="s">
        <v>880</v>
      </c>
      <c r="B11" s="238" t="s">
        <v>63</v>
      </c>
    </row>
    <row r="12" spans="1:3" s="1" customFormat="1" ht="16.5" customHeight="1" x14ac:dyDescent="0.2">
      <c r="A12" s="239" t="s">
        <v>68</v>
      </c>
      <c r="B12" s="238" t="s">
        <v>63</v>
      </c>
    </row>
    <row r="13" spans="1:3" s="1" customFormat="1" ht="16.5" customHeight="1" x14ac:dyDescent="0.2">
      <c r="A13" s="92"/>
      <c r="B13" s="91"/>
    </row>
    <row r="14" spans="1:3" s="1" customFormat="1" ht="12.75" customHeight="1" x14ac:dyDescent="0.2">
      <c r="A14" s="92"/>
      <c r="B14" s="91"/>
      <c r="C14" s="262"/>
    </row>
    <row r="15" spans="1:3" s="1" customFormat="1" ht="16.5" customHeight="1" x14ac:dyDescent="0.2">
      <c r="A15" s="92"/>
      <c r="B15" s="91"/>
    </row>
    <row r="16" spans="1:3" s="1" customFormat="1" ht="16.5" customHeight="1" x14ac:dyDescent="0.2">
      <c r="A16" s="92"/>
      <c r="B16" s="91"/>
    </row>
    <row r="17" spans="1:4" s="1" customFormat="1" ht="16.5" customHeight="1" x14ac:dyDescent="0.2">
      <c r="A17" s="92"/>
      <c r="B17" s="91"/>
    </row>
    <row r="18" spans="1:4" s="1" customFormat="1" ht="16.5" customHeight="1" x14ac:dyDescent="0.2">
      <c r="A18" s="92"/>
      <c r="B18" s="91"/>
    </row>
    <row r="19" spans="1:4" s="1" customFormat="1" ht="16.5" customHeight="1" x14ac:dyDescent="0.2">
      <c r="A19" s="92"/>
      <c r="B19" s="91"/>
    </row>
    <row r="20" spans="1:4" s="1" customFormat="1" ht="16.5" customHeight="1" x14ac:dyDescent="0.2">
      <c r="A20" s="92"/>
      <c r="B20" s="91"/>
    </row>
    <row r="21" spans="1:4" s="1" customFormat="1" ht="16.5" customHeight="1" x14ac:dyDescent="0.2">
      <c r="A21" s="92"/>
      <c r="B21" s="91"/>
    </row>
    <row r="22" spans="1:4" s="1" customFormat="1" ht="16.5" customHeight="1" x14ac:dyDescent="0.2">
      <c r="A22" s="92"/>
      <c r="B22" s="91"/>
    </row>
    <row r="23" spans="1:4" s="1" customFormat="1" ht="16.5" customHeight="1" x14ac:dyDescent="0.2">
      <c r="A23" s="92"/>
      <c r="B23" s="91"/>
    </row>
    <row r="24" spans="1:4" s="1" customFormat="1" ht="16.5" customHeight="1" x14ac:dyDescent="0.2">
      <c r="A24" s="92"/>
      <c r="B24" s="91"/>
    </row>
    <row r="25" spans="1:4" s="1" customFormat="1" ht="16.5" customHeight="1" x14ac:dyDescent="0.2">
      <c r="A25" s="92"/>
      <c r="B25" s="733"/>
      <c r="C25" s="733"/>
      <c r="D25" s="733"/>
    </row>
    <row r="26" spans="1:4" s="1" customFormat="1" ht="16.5" customHeight="1" x14ac:dyDescent="0.2">
      <c r="A26" s="92"/>
      <c r="B26" s="91"/>
    </row>
    <row r="27" spans="1:4" s="1" customFormat="1" ht="16.5" customHeight="1" x14ac:dyDescent="0.2">
      <c r="A27" s="92"/>
      <c r="B27" s="91"/>
    </row>
    <row r="28" spans="1:4" s="1" customFormat="1" ht="16.5" customHeight="1" x14ac:dyDescent="0.2">
      <c r="A28" s="92"/>
      <c r="B28" s="91"/>
    </row>
    <row r="29" spans="1:4" s="1" customFormat="1" ht="16.5" customHeight="1" x14ac:dyDescent="0.2">
      <c r="A29" s="92"/>
      <c r="B29" s="91"/>
    </row>
    <row r="30" spans="1:4" s="1" customFormat="1" ht="16.5" customHeight="1" x14ac:dyDescent="0.2">
      <c r="A30" s="92"/>
      <c r="B30" s="91"/>
    </row>
    <row r="31" spans="1:4" s="1" customFormat="1" ht="16.5" customHeight="1" x14ac:dyDescent="0.2">
      <c r="A31" s="92"/>
      <c r="B31" s="91"/>
    </row>
    <row r="32" spans="1:4" s="1" customFormat="1" ht="16.5" customHeight="1" x14ac:dyDescent="0.2">
      <c r="A32" s="92"/>
      <c r="B32" s="91"/>
    </row>
    <row r="33" spans="1:2" s="1" customFormat="1" ht="16.5" customHeight="1" x14ac:dyDescent="0.2">
      <c r="A33" s="92"/>
      <c r="B33" s="91"/>
    </row>
    <row r="34" spans="1:2" s="1" customFormat="1" ht="16.5" customHeight="1" x14ac:dyDescent="0.2">
      <c r="A34" s="255"/>
      <c r="B34" s="256"/>
    </row>
    <row r="35" spans="1:2" s="1" customFormat="1" ht="16.5" customHeight="1" x14ac:dyDescent="0.2">
      <c r="A35" s="732"/>
      <c r="B35" s="732"/>
    </row>
    <row r="36" spans="1:2" s="1" customFormat="1" ht="16.5" customHeight="1" x14ac:dyDescent="0.2">
      <c r="A36" s="732"/>
      <c r="B36" s="732"/>
    </row>
    <row r="37" spans="1:2" s="1" customFormat="1" ht="16.5" customHeight="1" x14ac:dyDescent="0.2">
      <c r="A37" s="92"/>
      <c r="B37" s="91"/>
    </row>
    <row r="38" spans="1:2" s="1" customFormat="1" ht="16.5" customHeight="1" x14ac:dyDescent="0.2">
      <c r="A38" s="92"/>
      <c r="B38" s="91"/>
    </row>
    <row r="39" spans="1:2" x14ac:dyDescent="0.2">
      <c r="A39" s="93" t="s">
        <v>69</v>
      </c>
      <c r="B39" s="87"/>
    </row>
    <row r="40" spans="1:2" x14ac:dyDescent="0.2">
      <c r="A40" s="94" t="s">
        <v>17</v>
      </c>
      <c r="B40" s="87"/>
    </row>
    <row r="41" spans="1:2" ht="51" customHeight="1" x14ac:dyDescent="0.2">
      <c r="A41" s="731" t="s">
        <v>70</v>
      </c>
      <c r="B41" s="731"/>
    </row>
    <row r="42" spans="1:2" s="1" customFormat="1" ht="14.25" x14ac:dyDescent="0.2">
      <c r="A42" s="94" t="s">
        <v>17</v>
      </c>
      <c r="B42" s="87"/>
    </row>
    <row r="43" spans="1:2" s="1" customFormat="1" ht="63.75" customHeight="1" x14ac:dyDescent="0.2">
      <c r="A43" s="730" t="s">
        <v>71</v>
      </c>
      <c r="B43" s="730"/>
    </row>
  </sheetData>
  <mergeCells count="4">
    <mergeCell ref="A43:B43"/>
    <mergeCell ref="A41:B41"/>
    <mergeCell ref="A35:B36"/>
    <mergeCell ref="B25:D25"/>
  </mergeCells>
  <phoneticPr fontId="8" type="noConversion"/>
  <printOptions horizontalCentered="1"/>
  <pageMargins left="0.23622047244094491" right="0.23622047244094491" top="0.74803149606299213" bottom="0.74803149606299213" header="0.31496062992125984" footer="0.31496062992125984"/>
  <pageSetup paperSize="9" scale="90" firstPageNumber="2"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EEE79-6210-4515-922B-E7C79DFF956A}">
  <sheetPr>
    <tabColor rgb="FFFFFF00"/>
    <pageSetUpPr fitToPage="1"/>
  </sheetPr>
  <dimension ref="A1:D31"/>
  <sheetViews>
    <sheetView showGridLines="0" zoomScale="80" zoomScaleNormal="80" workbookViewId="0">
      <pane xSplit="4" ySplit="4" topLeftCell="E5" activePane="bottomRight" state="frozen"/>
      <selection activeCell="E14" sqref="E14"/>
      <selection pane="topRight" activeCell="E14" sqref="E14"/>
      <selection pane="bottomLeft" activeCell="E14" sqref="E14"/>
      <selection pane="bottomRight" activeCell="C17" sqref="C17"/>
    </sheetView>
  </sheetViews>
  <sheetFormatPr defaultRowHeight="12.75" x14ac:dyDescent="0.2"/>
  <cols>
    <col min="1" max="1" width="28.5703125" bestFit="1" customWidth="1"/>
    <col min="2" max="2" width="28.5703125" customWidth="1"/>
    <col min="3" max="3" width="149.42578125" bestFit="1" customWidth="1"/>
    <col min="4" max="4" width="59" customWidth="1"/>
  </cols>
  <sheetData>
    <row r="1" spans="1:4" ht="18" x14ac:dyDescent="0.25">
      <c r="A1" s="497" t="s">
        <v>764</v>
      </c>
      <c r="B1" s="497"/>
    </row>
    <row r="2" spans="1:4" x14ac:dyDescent="0.2">
      <c r="B2" s="500"/>
      <c r="C2" s="19" t="s">
        <v>792</v>
      </c>
      <c r="D2" s="499"/>
    </row>
    <row r="3" spans="1:4" x14ac:dyDescent="0.2">
      <c r="D3" s="666"/>
    </row>
    <row r="4" spans="1:4" ht="15" x14ac:dyDescent="0.25">
      <c r="A4" s="498" t="s">
        <v>765</v>
      </c>
      <c r="B4" s="498" t="s">
        <v>766</v>
      </c>
      <c r="C4" s="498" t="s">
        <v>421</v>
      </c>
      <c r="D4" s="498" t="s">
        <v>767</v>
      </c>
    </row>
    <row r="5" spans="1:4" x14ac:dyDescent="0.2">
      <c r="A5" s="704" t="s">
        <v>768</v>
      </c>
      <c r="B5" s="704"/>
      <c r="C5" s="704" t="s">
        <v>793</v>
      </c>
      <c r="D5" s="706"/>
    </row>
    <row r="6" spans="1:4" x14ac:dyDescent="0.2">
      <c r="A6" s="704" t="s">
        <v>768</v>
      </c>
      <c r="B6" s="704"/>
      <c r="C6" s="704" t="s">
        <v>769</v>
      </c>
      <c r="D6" s="706"/>
    </row>
    <row r="7" spans="1:4" ht="38.25" x14ac:dyDescent="0.2">
      <c r="A7" s="704" t="s">
        <v>60</v>
      </c>
      <c r="B7" s="704" t="s">
        <v>881</v>
      </c>
      <c r="C7" s="705" t="s">
        <v>898</v>
      </c>
      <c r="D7" s="706"/>
    </row>
    <row r="8" spans="1:4" ht="38.25" x14ac:dyDescent="0.2">
      <c r="A8" s="704" t="s">
        <v>901</v>
      </c>
      <c r="B8" s="704" t="s">
        <v>902</v>
      </c>
      <c r="C8" s="705" t="s">
        <v>900</v>
      </c>
      <c r="D8" s="706"/>
    </row>
    <row r="9" spans="1:4" ht="39" customHeight="1" x14ac:dyDescent="0.2">
      <c r="A9" s="704" t="s">
        <v>878</v>
      </c>
      <c r="B9" s="704" t="s">
        <v>831</v>
      </c>
      <c r="C9" s="705" t="s">
        <v>832</v>
      </c>
      <c r="D9" s="707" t="s">
        <v>815</v>
      </c>
    </row>
    <row r="10" spans="1:4" ht="39" customHeight="1" x14ac:dyDescent="0.2">
      <c r="A10" s="704" t="s">
        <v>915</v>
      </c>
      <c r="B10" s="704" t="s">
        <v>768</v>
      </c>
      <c r="C10" s="705" t="s">
        <v>916</v>
      </c>
      <c r="D10" s="707"/>
    </row>
    <row r="11" spans="1:4" x14ac:dyDescent="0.2">
      <c r="A11" s="704" t="s">
        <v>770</v>
      </c>
      <c r="B11" s="704" t="s">
        <v>207</v>
      </c>
      <c r="C11" s="704" t="s">
        <v>798</v>
      </c>
      <c r="D11" s="706"/>
    </row>
    <row r="12" spans="1:4" ht="25.5" x14ac:dyDescent="0.2">
      <c r="A12" s="704" t="s">
        <v>771</v>
      </c>
      <c r="B12" s="705" t="s">
        <v>772</v>
      </c>
      <c r="C12" s="704" t="s">
        <v>799</v>
      </c>
      <c r="D12" s="706"/>
    </row>
    <row r="13" spans="1:4" ht="25.5" x14ac:dyDescent="0.2">
      <c r="A13" s="704" t="s">
        <v>773</v>
      </c>
      <c r="B13" s="705" t="s">
        <v>774</v>
      </c>
      <c r="C13" s="704" t="s">
        <v>775</v>
      </c>
      <c r="D13" s="706"/>
    </row>
    <row r="14" spans="1:4" x14ac:dyDescent="0.2">
      <c r="A14" s="708" t="s">
        <v>776</v>
      </c>
      <c r="B14" s="709" t="s">
        <v>777</v>
      </c>
      <c r="C14" s="709" t="s">
        <v>801</v>
      </c>
    </row>
    <row r="15" spans="1:4" x14ac:dyDescent="0.2">
      <c r="A15" s="708" t="s">
        <v>917</v>
      </c>
      <c r="B15" s="709" t="s">
        <v>918</v>
      </c>
      <c r="C15" s="709" t="s">
        <v>919</v>
      </c>
    </row>
    <row r="16" spans="1:4" x14ac:dyDescent="0.2">
      <c r="A16" s="708" t="s">
        <v>778</v>
      </c>
      <c r="B16" s="709" t="s">
        <v>779</v>
      </c>
      <c r="C16" s="709" t="s">
        <v>801</v>
      </c>
    </row>
    <row r="17" spans="1:4" ht="51" x14ac:dyDescent="0.2">
      <c r="A17" s="708" t="s">
        <v>814</v>
      </c>
      <c r="B17" s="709" t="s">
        <v>768</v>
      </c>
      <c r="C17" s="709" t="s">
        <v>941</v>
      </c>
      <c r="D17" s="710" t="s">
        <v>815</v>
      </c>
    </row>
    <row r="18" spans="1:4" x14ac:dyDescent="0.2">
      <c r="A18" s="706" t="s">
        <v>780</v>
      </c>
      <c r="B18" s="705" t="s">
        <v>781</v>
      </c>
      <c r="C18" s="705" t="s">
        <v>782</v>
      </c>
      <c r="D18" s="667"/>
    </row>
    <row r="19" spans="1:4" ht="38.25" x14ac:dyDescent="0.2">
      <c r="A19" s="704" t="s">
        <v>783</v>
      </c>
      <c r="B19" s="704" t="s">
        <v>784</v>
      </c>
      <c r="C19" s="705" t="s">
        <v>807</v>
      </c>
      <c r="D19" s="706"/>
    </row>
    <row r="20" spans="1:4" x14ac:dyDescent="0.2">
      <c r="A20" s="704" t="s">
        <v>785</v>
      </c>
      <c r="B20" s="704" t="s">
        <v>768</v>
      </c>
      <c r="C20" s="704" t="s">
        <v>793</v>
      </c>
      <c r="D20" s="706"/>
    </row>
    <row r="21" spans="1:4" x14ac:dyDescent="0.2">
      <c r="A21" s="704" t="s">
        <v>785</v>
      </c>
      <c r="B21" s="704" t="s">
        <v>768</v>
      </c>
      <c r="C21" s="704" t="s">
        <v>786</v>
      </c>
      <c r="D21" s="706"/>
    </row>
    <row r="22" spans="1:4" ht="25.5" x14ac:dyDescent="0.2">
      <c r="A22" s="704" t="s">
        <v>785</v>
      </c>
      <c r="B22" s="705" t="s">
        <v>787</v>
      </c>
      <c r="C22" s="704" t="s">
        <v>888</v>
      </c>
      <c r="D22" s="706"/>
    </row>
    <row r="23" spans="1:4" x14ac:dyDescent="0.2">
      <c r="A23" s="704" t="s">
        <v>785</v>
      </c>
      <c r="B23" s="704" t="s">
        <v>889</v>
      </c>
      <c r="C23" s="705" t="s">
        <v>890</v>
      </c>
      <c r="D23" s="706"/>
    </row>
    <row r="24" spans="1:4" x14ac:dyDescent="0.2">
      <c r="A24" s="704" t="s">
        <v>785</v>
      </c>
      <c r="B24" s="704" t="s">
        <v>891</v>
      </c>
      <c r="C24" s="705" t="s">
        <v>892</v>
      </c>
      <c r="D24" s="706"/>
    </row>
    <row r="25" spans="1:4" x14ac:dyDescent="0.2">
      <c r="A25" s="704" t="s">
        <v>785</v>
      </c>
      <c r="B25" s="704" t="s">
        <v>788</v>
      </c>
      <c r="C25" s="705" t="s">
        <v>893</v>
      </c>
      <c r="D25" s="706"/>
    </row>
    <row r="26" spans="1:4" x14ac:dyDescent="0.2">
      <c r="A26" s="704" t="s">
        <v>785</v>
      </c>
      <c r="B26" s="704" t="s">
        <v>154</v>
      </c>
      <c r="C26" s="705" t="s">
        <v>894</v>
      </c>
      <c r="D26" s="706"/>
    </row>
    <row r="27" spans="1:4" ht="38.25" x14ac:dyDescent="0.2">
      <c r="A27" s="704" t="s">
        <v>785</v>
      </c>
      <c r="B27" s="704" t="s">
        <v>418</v>
      </c>
      <c r="C27" s="705" t="s">
        <v>895</v>
      </c>
      <c r="D27" s="706"/>
    </row>
    <row r="28" spans="1:4" x14ac:dyDescent="0.2">
      <c r="A28" s="704" t="s">
        <v>785</v>
      </c>
      <c r="B28" s="704" t="s">
        <v>483</v>
      </c>
      <c r="C28" s="705" t="s">
        <v>896</v>
      </c>
      <c r="D28" s="706"/>
    </row>
    <row r="29" spans="1:4" x14ac:dyDescent="0.2">
      <c r="A29" s="704" t="s">
        <v>785</v>
      </c>
      <c r="B29" s="704" t="s">
        <v>651</v>
      </c>
      <c r="C29" s="704" t="s">
        <v>886</v>
      </c>
      <c r="D29" s="710" t="s">
        <v>815</v>
      </c>
    </row>
    <row r="30" spans="1:4" ht="25.5" x14ac:dyDescent="0.2">
      <c r="A30" s="704" t="s">
        <v>785</v>
      </c>
      <c r="B30" s="704" t="s">
        <v>665</v>
      </c>
      <c r="C30" s="705" t="s">
        <v>887</v>
      </c>
      <c r="D30" s="710" t="s">
        <v>815</v>
      </c>
    </row>
    <row r="31" spans="1:4" ht="25.5" x14ac:dyDescent="0.2">
      <c r="A31" s="704" t="s">
        <v>785</v>
      </c>
      <c r="B31" s="704" t="s">
        <v>884</v>
      </c>
      <c r="C31" s="705" t="s">
        <v>885</v>
      </c>
      <c r="D31" s="710" t="s">
        <v>815</v>
      </c>
    </row>
  </sheetData>
  <phoneticPr fontId="63" type="noConversion"/>
  <hyperlinks>
    <hyperlink ref="D17" r:id="rId1" xr:uid="{04E26DF9-7845-475B-8039-DFA0892EAA6B}"/>
    <hyperlink ref="D9" r:id="rId2" xr:uid="{95398CDC-6A85-424E-B3F1-9E33A09760E5}"/>
    <hyperlink ref="D29" r:id="rId3" xr:uid="{576E879C-3441-4C17-8970-5B381AE58DAB}"/>
    <hyperlink ref="D30" r:id="rId4" xr:uid="{653E05DC-A32F-4B58-96A7-21AB8D812F3F}"/>
    <hyperlink ref="D31" r:id="rId5" xr:uid="{38788205-E868-48D7-8BAB-D74E1B38B34F}"/>
  </hyperlinks>
  <pageMargins left="0.70866141732283472" right="0.70866141732283472" top="0.74803149606299213" bottom="0.74803149606299213" header="0.31496062992125984" footer="0.31496062992125984"/>
  <pageSetup paperSize="9" scale="53"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0"/>
  <sheetViews>
    <sheetView showGridLines="0" view="pageBreakPreview" zoomScaleNormal="100" zoomScaleSheetLayoutView="100" zoomScalePageLayoutView="70" workbookViewId="0">
      <selection activeCell="C4" sqref="C4"/>
    </sheetView>
  </sheetViews>
  <sheetFormatPr defaultColWidth="9.140625" defaultRowHeight="12.75" x14ac:dyDescent="0.2"/>
  <cols>
    <col min="1" max="1" width="9.140625" style="17"/>
    <col min="2" max="2" width="0.85546875" style="17" customWidth="1"/>
    <col min="3" max="3" width="82.7109375" style="23" customWidth="1"/>
    <col min="4" max="4" width="17.140625" style="17" customWidth="1"/>
    <col min="5" max="13" width="9.140625" style="17"/>
    <col min="14" max="14" width="1.28515625" style="17" customWidth="1"/>
    <col min="15" max="16384" width="9.140625" style="17"/>
  </cols>
  <sheetData>
    <row r="1" spans="1:4" ht="18" x14ac:dyDescent="0.25">
      <c r="C1" s="503" t="s">
        <v>72</v>
      </c>
      <c r="D1" s="18"/>
    </row>
    <row r="2" spans="1:4" ht="15.75" x14ac:dyDescent="0.25">
      <c r="C2" s="22"/>
      <c r="D2" s="18"/>
    </row>
    <row r="3" spans="1:4" x14ac:dyDescent="0.2">
      <c r="C3" s="36"/>
    </row>
    <row r="4" spans="1:4" x14ac:dyDescent="0.2">
      <c r="A4" s="347" t="s">
        <v>73</v>
      </c>
      <c r="C4" s="233" t="s">
        <v>789</v>
      </c>
    </row>
    <row r="5" spans="1:4" x14ac:dyDescent="0.2">
      <c r="C5" s="36"/>
    </row>
    <row r="6" spans="1:4" x14ac:dyDescent="0.2">
      <c r="C6" s="36"/>
    </row>
    <row r="7" spans="1:4" x14ac:dyDescent="0.2">
      <c r="C7" s="36"/>
    </row>
    <row r="8" spans="1:4" x14ac:dyDescent="0.2">
      <c r="C8" s="36"/>
    </row>
    <row r="9" spans="1:4" x14ac:dyDescent="0.2">
      <c r="C9" s="36"/>
    </row>
    <row r="10" spans="1:4" x14ac:dyDescent="0.2">
      <c r="C10" s="36"/>
    </row>
    <row r="11" spans="1:4" x14ac:dyDescent="0.2">
      <c r="C11" s="36"/>
    </row>
    <row r="12" spans="1:4" x14ac:dyDescent="0.2">
      <c r="C12" s="36"/>
    </row>
    <row r="13" spans="1:4" x14ac:dyDescent="0.2">
      <c r="C13" s="36"/>
    </row>
    <row r="14" spans="1:4" x14ac:dyDescent="0.2">
      <c r="C14" s="36"/>
    </row>
    <row r="15" spans="1:4" ht="12.75" customHeight="1" x14ac:dyDescent="0.2">
      <c r="C15" s="36"/>
      <c r="D15" s="261"/>
    </row>
    <row r="16" spans="1:4" x14ac:dyDescent="0.2">
      <c r="C16" s="36"/>
    </row>
    <row r="17" spans="3:5" x14ac:dyDescent="0.2">
      <c r="C17" s="36"/>
    </row>
    <row r="18" spans="3:5" x14ac:dyDescent="0.2">
      <c r="C18" s="36"/>
    </row>
    <row r="19" spans="3:5" x14ac:dyDescent="0.2">
      <c r="C19" s="36"/>
    </row>
    <row r="20" spans="3:5" x14ac:dyDescent="0.2">
      <c r="C20" s="36"/>
    </row>
    <row r="21" spans="3:5" x14ac:dyDescent="0.2">
      <c r="C21" s="36"/>
    </row>
    <row r="22" spans="3:5" x14ac:dyDescent="0.2">
      <c r="C22" s="36"/>
    </row>
    <row r="23" spans="3:5" x14ac:dyDescent="0.2">
      <c r="C23" s="36"/>
    </row>
    <row r="24" spans="3:5" x14ac:dyDescent="0.2">
      <c r="C24" s="36"/>
    </row>
    <row r="25" spans="3:5" x14ac:dyDescent="0.2">
      <c r="C25" s="734"/>
      <c r="D25" s="734"/>
      <c r="E25" s="734"/>
    </row>
    <row r="26" spans="3:5" x14ac:dyDescent="0.2">
      <c r="C26" s="36"/>
    </row>
    <row r="27" spans="3:5" x14ac:dyDescent="0.2">
      <c r="C27" s="36"/>
    </row>
    <row r="28" spans="3:5" x14ac:dyDescent="0.2">
      <c r="C28" s="36"/>
    </row>
    <row r="29" spans="3:5" x14ac:dyDescent="0.2">
      <c r="C29" s="36"/>
    </row>
    <row r="30" spans="3:5" x14ac:dyDescent="0.2">
      <c r="C30" s="36"/>
    </row>
    <row r="31" spans="3:5" x14ac:dyDescent="0.2">
      <c r="C31" s="36"/>
    </row>
    <row r="32" spans="3:5" x14ac:dyDescent="0.2">
      <c r="C32" s="36"/>
    </row>
    <row r="33" spans="3:3" x14ac:dyDescent="0.2">
      <c r="C33" s="36"/>
    </row>
    <row r="34" spans="3:3" x14ac:dyDescent="0.2">
      <c r="C34" s="36"/>
    </row>
    <row r="35" spans="3:3" x14ac:dyDescent="0.2">
      <c r="C35" s="36"/>
    </row>
    <row r="36" spans="3:3" x14ac:dyDescent="0.2">
      <c r="C36" s="36"/>
    </row>
    <row r="37" spans="3:3" x14ac:dyDescent="0.2">
      <c r="C37" s="36"/>
    </row>
    <row r="38" spans="3:3" ht="12" customHeight="1" x14ac:dyDescent="0.2">
      <c r="C38" s="36"/>
    </row>
    <row r="39" spans="3:3" x14ac:dyDescent="0.2">
      <c r="C39" s="36"/>
    </row>
    <row r="40" spans="3:3" x14ac:dyDescent="0.2">
      <c r="C40" s="36"/>
    </row>
    <row r="41" spans="3:3" x14ac:dyDescent="0.2">
      <c r="C41" s="36"/>
    </row>
    <row r="42" spans="3:3" x14ac:dyDescent="0.2">
      <c r="C42" s="36"/>
    </row>
    <row r="43" spans="3:3" x14ac:dyDescent="0.2">
      <c r="C43" s="36"/>
    </row>
    <row r="44" spans="3:3" x14ac:dyDescent="0.2">
      <c r="C44" s="36"/>
    </row>
    <row r="45" spans="3:3" x14ac:dyDescent="0.2">
      <c r="C45" s="36"/>
    </row>
    <row r="46" spans="3:3" x14ac:dyDescent="0.2">
      <c r="C46" s="36"/>
    </row>
    <row r="47" spans="3:3" x14ac:dyDescent="0.2">
      <c r="C47" s="36"/>
    </row>
    <row r="70" ht="382.5" customHeight="1" x14ac:dyDescent="0.2"/>
  </sheetData>
  <mergeCells count="1">
    <mergeCell ref="C25:E25"/>
  </mergeCells>
  <pageMargins left="0.23622047244094491" right="0.23622047244094491" top="0.74803149606299213" bottom="0.74803149606299213" header="0.31496062992125984" footer="0.31496062992125984"/>
  <pageSetup paperSize="9" scale="90" firstPageNumber="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0CD4-120A-4578-81DA-EFB824641C5A}">
  <sheetPr>
    <tabColor theme="4"/>
  </sheetPr>
  <dimension ref="C1:E70"/>
  <sheetViews>
    <sheetView showGridLines="0" view="pageBreakPreview" zoomScaleNormal="100" zoomScaleSheetLayoutView="100" zoomScalePageLayoutView="70" workbookViewId="0">
      <selection activeCell="A4" sqref="A4"/>
    </sheetView>
  </sheetViews>
  <sheetFormatPr defaultColWidth="9.140625" defaultRowHeight="12.75" x14ac:dyDescent="0.2"/>
  <cols>
    <col min="1" max="1" width="9.140625" style="17"/>
    <col min="2" max="2" width="1.28515625" style="17" customWidth="1"/>
    <col min="3" max="3" width="83" style="23" customWidth="1"/>
    <col min="4" max="4" width="17.140625" style="17" customWidth="1"/>
    <col min="5" max="13" width="9.140625" style="17"/>
    <col min="14" max="14" width="1.28515625" style="17" customWidth="1"/>
    <col min="15" max="16384" width="9.140625" style="17"/>
  </cols>
  <sheetData>
    <row r="1" spans="3:4" ht="18" x14ac:dyDescent="0.25">
      <c r="C1" s="503" t="s">
        <v>74</v>
      </c>
      <c r="D1" s="18"/>
    </row>
    <row r="2" spans="3:4" ht="15.75" x14ac:dyDescent="0.25">
      <c r="C2" s="22"/>
      <c r="D2" s="18"/>
    </row>
    <row r="3" spans="3:4" x14ac:dyDescent="0.2">
      <c r="C3" s="36"/>
    </row>
    <row r="4" spans="3:4" x14ac:dyDescent="0.2">
      <c r="C4" s="233" t="s">
        <v>75</v>
      </c>
    </row>
    <row r="5" spans="3:4" x14ac:dyDescent="0.2">
      <c r="C5" s="36"/>
    </row>
    <row r="6" spans="3:4" x14ac:dyDescent="0.2">
      <c r="C6" s="36"/>
    </row>
    <row r="7" spans="3:4" x14ac:dyDescent="0.2">
      <c r="C7" s="36"/>
    </row>
    <row r="8" spans="3:4" x14ac:dyDescent="0.2">
      <c r="C8" s="36"/>
    </row>
    <row r="9" spans="3:4" x14ac:dyDescent="0.2">
      <c r="C9" s="36"/>
    </row>
    <row r="10" spans="3:4" x14ac:dyDescent="0.2">
      <c r="C10" s="36"/>
    </row>
    <row r="11" spans="3:4" x14ac:dyDescent="0.2">
      <c r="C11" s="36"/>
    </row>
    <row r="12" spans="3:4" x14ac:dyDescent="0.2">
      <c r="C12" s="36"/>
    </row>
    <row r="13" spans="3:4" x14ac:dyDescent="0.2">
      <c r="C13" s="36"/>
    </row>
    <row r="14" spans="3:4" x14ac:dyDescent="0.2">
      <c r="C14" s="36"/>
    </row>
    <row r="15" spans="3:4" ht="12.75" customHeight="1" x14ac:dyDescent="0.2">
      <c r="C15" s="36"/>
      <c r="D15" s="261"/>
    </row>
    <row r="16" spans="3:4" x14ac:dyDescent="0.2">
      <c r="C16" s="36"/>
    </row>
    <row r="17" spans="3:5" x14ac:dyDescent="0.2">
      <c r="C17" s="36"/>
    </row>
    <row r="18" spans="3:5" x14ac:dyDescent="0.2">
      <c r="C18" s="36"/>
    </row>
    <row r="19" spans="3:5" x14ac:dyDescent="0.2">
      <c r="C19" s="36"/>
    </row>
    <row r="20" spans="3:5" x14ac:dyDescent="0.2">
      <c r="C20" s="36"/>
    </row>
    <row r="21" spans="3:5" x14ac:dyDescent="0.2">
      <c r="C21" s="36"/>
    </row>
    <row r="22" spans="3:5" x14ac:dyDescent="0.2">
      <c r="C22" s="36"/>
    </row>
    <row r="23" spans="3:5" x14ac:dyDescent="0.2">
      <c r="C23" s="36"/>
    </row>
    <row r="24" spans="3:5" x14ac:dyDescent="0.2">
      <c r="C24" s="36"/>
    </row>
    <row r="25" spans="3:5" x14ac:dyDescent="0.2">
      <c r="C25" s="734"/>
      <c r="D25" s="734"/>
      <c r="E25" s="734"/>
    </row>
    <row r="26" spans="3:5" x14ac:dyDescent="0.2">
      <c r="C26" s="36"/>
    </row>
    <row r="27" spans="3:5" x14ac:dyDescent="0.2">
      <c r="C27" s="36"/>
    </row>
    <row r="28" spans="3:5" x14ac:dyDescent="0.2">
      <c r="C28" s="36"/>
    </row>
    <row r="29" spans="3:5" x14ac:dyDescent="0.2">
      <c r="C29" s="36"/>
    </row>
    <row r="30" spans="3:5" x14ac:dyDescent="0.2">
      <c r="C30" s="36"/>
    </row>
    <row r="31" spans="3:5" x14ac:dyDescent="0.2">
      <c r="C31" s="36"/>
    </row>
    <row r="32" spans="3:5" x14ac:dyDescent="0.2">
      <c r="C32" s="36"/>
    </row>
    <row r="33" spans="3:3" x14ac:dyDescent="0.2">
      <c r="C33" s="36"/>
    </row>
    <row r="34" spans="3:3" x14ac:dyDescent="0.2">
      <c r="C34" s="36"/>
    </row>
    <row r="35" spans="3:3" x14ac:dyDescent="0.2">
      <c r="C35" s="36"/>
    </row>
    <row r="36" spans="3:3" x14ac:dyDescent="0.2">
      <c r="C36" s="36"/>
    </row>
    <row r="37" spans="3:3" x14ac:dyDescent="0.2">
      <c r="C37" s="36"/>
    </row>
    <row r="38" spans="3:3" ht="12" customHeight="1" x14ac:dyDescent="0.2">
      <c r="C38" s="36"/>
    </row>
    <row r="39" spans="3:3" x14ac:dyDescent="0.2">
      <c r="C39" s="36"/>
    </row>
    <row r="40" spans="3:3" x14ac:dyDescent="0.2">
      <c r="C40" s="36"/>
    </row>
    <row r="41" spans="3:3" x14ac:dyDescent="0.2">
      <c r="C41" s="36"/>
    </row>
    <row r="42" spans="3:3" x14ac:dyDescent="0.2">
      <c r="C42" s="36"/>
    </row>
    <row r="43" spans="3:3" x14ac:dyDescent="0.2">
      <c r="C43" s="36"/>
    </row>
    <row r="44" spans="3:3" x14ac:dyDescent="0.2">
      <c r="C44" s="36"/>
    </row>
    <row r="45" spans="3:3" x14ac:dyDescent="0.2">
      <c r="C45" s="36"/>
    </row>
    <row r="46" spans="3:3" x14ac:dyDescent="0.2">
      <c r="C46" s="36"/>
    </row>
    <row r="47" spans="3:3" x14ac:dyDescent="0.2">
      <c r="C47" s="36"/>
    </row>
    <row r="70" ht="382.5" customHeight="1" x14ac:dyDescent="0.2"/>
  </sheetData>
  <mergeCells count="1">
    <mergeCell ref="C25:E25"/>
  </mergeCells>
  <pageMargins left="0.23622047244094491" right="0.23622047244094491" top="0.74803149606299213" bottom="0.74803149606299213" header="0.31496062992125984" footer="0.31496062992125984"/>
  <pageSetup paperSize="9" scale="90" firstPageNumber="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078D-1CB7-41A3-B962-EDFBD31184E8}">
  <sheetPr>
    <tabColor theme="4"/>
  </sheetPr>
  <dimension ref="C1:E70"/>
  <sheetViews>
    <sheetView showGridLines="0" view="pageBreakPreview" zoomScaleNormal="100" zoomScaleSheetLayoutView="100" zoomScalePageLayoutView="70" workbookViewId="0">
      <selection activeCell="E14" sqref="E14"/>
    </sheetView>
  </sheetViews>
  <sheetFormatPr defaultColWidth="9.140625" defaultRowHeight="12.75" x14ac:dyDescent="0.2"/>
  <cols>
    <col min="1" max="1" width="9.140625" style="17"/>
    <col min="2" max="2" width="3.85546875" style="17" customWidth="1"/>
    <col min="3" max="3" width="82.5703125" style="23" customWidth="1"/>
    <col min="4" max="4" width="17.140625" style="17" customWidth="1"/>
    <col min="5" max="13" width="9.140625" style="17"/>
    <col min="14" max="14" width="1.28515625" style="17" customWidth="1"/>
    <col min="15" max="16384" width="9.140625" style="17"/>
  </cols>
  <sheetData>
    <row r="1" spans="3:4" ht="18" x14ac:dyDescent="0.25">
      <c r="C1" s="503" t="s">
        <v>76</v>
      </c>
      <c r="D1" s="18"/>
    </row>
    <row r="2" spans="3:4" ht="15.75" x14ac:dyDescent="0.25">
      <c r="C2" s="22"/>
      <c r="D2" s="18"/>
    </row>
    <row r="3" spans="3:4" x14ac:dyDescent="0.2">
      <c r="C3" s="36"/>
    </row>
    <row r="4" spans="3:4" x14ac:dyDescent="0.2">
      <c r="C4" s="233" t="s">
        <v>790</v>
      </c>
    </row>
    <row r="5" spans="3:4" x14ac:dyDescent="0.2">
      <c r="C5" s="36"/>
    </row>
    <row r="6" spans="3:4" x14ac:dyDescent="0.2">
      <c r="C6" s="36"/>
    </row>
    <row r="7" spans="3:4" x14ac:dyDescent="0.2">
      <c r="C7" s="36"/>
    </row>
    <row r="8" spans="3:4" x14ac:dyDescent="0.2">
      <c r="C8" s="36"/>
    </row>
    <row r="9" spans="3:4" x14ac:dyDescent="0.2">
      <c r="C9" s="233"/>
    </row>
    <row r="10" spans="3:4" x14ac:dyDescent="0.2">
      <c r="C10" s="36"/>
    </row>
    <row r="11" spans="3:4" x14ac:dyDescent="0.2">
      <c r="C11" s="36"/>
    </row>
    <row r="12" spans="3:4" x14ac:dyDescent="0.2">
      <c r="C12" s="36"/>
    </row>
    <row r="13" spans="3:4" x14ac:dyDescent="0.2">
      <c r="C13" s="36"/>
    </row>
    <row r="14" spans="3:4" x14ac:dyDescent="0.2">
      <c r="C14" s="36"/>
    </row>
    <row r="15" spans="3:4" ht="12.75" customHeight="1" x14ac:dyDescent="0.2">
      <c r="C15" s="36"/>
      <c r="D15" s="261"/>
    </row>
    <row r="16" spans="3:4" x14ac:dyDescent="0.2">
      <c r="C16" s="36"/>
    </row>
    <row r="17" spans="3:5" x14ac:dyDescent="0.2">
      <c r="C17" s="36"/>
    </row>
    <row r="18" spans="3:5" x14ac:dyDescent="0.2">
      <c r="C18" s="36"/>
    </row>
    <row r="19" spans="3:5" ht="18" x14ac:dyDescent="0.25">
      <c r="C19" s="85"/>
    </row>
    <row r="20" spans="3:5" ht="15.75" x14ac:dyDescent="0.2">
      <c r="C20" s="22"/>
    </row>
    <row r="21" spans="3:5" x14ac:dyDescent="0.2">
      <c r="C21" s="36"/>
    </row>
    <row r="22" spans="3:5" x14ac:dyDescent="0.2">
      <c r="C22" s="233"/>
    </row>
    <row r="23" spans="3:5" x14ac:dyDescent="0.2">
      <c r="C23" s="36"/>
    </row>
    <row r="24" spans="3:5" x14ac:dyDescent="0.2">
      <c r="C24" s="36"/>
    </row>
    <row r="25" spans="3:5" x14ac:dyDescent="0.2">
      <c r="C25" s="734"/>
      <c r="D25" s="734"/>
      <c r="E25" s="734"/>
    </row>
    <row r="26" spans="3:5" x14ac:dyDescent="0.2">
      <c r="C26" s="36"/>
    </row>
    <row r="27" spans="3:5" x14ac:dyDescent="0.2">
      <c r="C27" s="36"/>
    </row>
    <row r="28" spans="3:5" x14ac:dyDescent="0.2">
      <c r="C28" s="36"/>
    </row>
    <row r="29" spans="3:5" x14ac:dyDescent="0.2">
      <c r="C29" s="36"/>
    </row>
    <row r="30" spans="3:5" x14ac:dyDescent="0.2">
      <c r="C30" s="36"/>
    </row>
    <row r="31" spans="3:5" x14ac:dyDescent="0.2">
      <c r="C31" s="36"/>
    </row>
    <row r="32" spans="3:5" x14ac:dyDescent="0.2">
      <c r="C32" s="36"/>
    </row>
    <row r="33" spans="3:3" x14ac:dyDescent="0.2">
      <c r="C33" s="36"/>
    </row>
    <row r="34" spans="3:3" x14ac:dyDescent="0.2">
      <c r="C34" s="36"/>
    </row>
    <row r="35" spans="3:3" x14ac:dyDescent="0.2">
      <c r="C35" s="36"/>
    </row>
    <row r="36" spans="3:3" x14ac:dyDescent="0.2">
      <c r="C36" s="36"/>
    </row>
    <row r="37" spans="3:3" x14ac:dyDescent="0.2">
      <c r="C37" s="36"/>
    </row>
    <row r="38" spans="3:3" ht="12" customHeight="1" x14ac:dyDescent="0.2">
      <c r="C38" s="36"/>
    </row>
    <row r="39" spans="3:3" x14ac:dyDescent="0.2">
      <c r="C39" s="36"/>
    </row>
    <row r="40" spans="3:3" x14ac:dyDescent="0.2">
      <c r="C40" s="36"/>
    </row>
    <row r="41" spans="3:3" x14ac:dyDescent="0.2">
      <c r="C41" s="36"/>
    </row>
    <row r="42" spans="3:3" x14ac:dyDescent="0.2">
      <c r="C42" s="36"/>
    </row>
    <row r="43" spans="3:3" x14ac:dyDescent="0.2">
      <c r="C43" s="36"/>
    </row>
    <row r="44" spans="3:3" x14ac:dyDescent="0.2">
      <c r="C44" s="36"/>
    </row>
    <row r="45" spans="3:3" x14ac:dyDescent="0.2">
      <c r="C45" s="36"/>
    </row>
    <row r="46" spans="3:3" x14ac:dyDescent="0.2">
      <c r="C46" s="36"/>
    </row>
    <row r="47" spans="3:3" x14ac:dyDescent="0.2">
      <c r="C47" s="36"/>
    </row>
    <row r="70" ht="382.5" customHeight="1" x14ac:dyDescent="0.2"/>
  </sheetData>
  <mergeCells count="1">
    <mergeCell ref="C25:E25"/>
  </mergeCells>
  <pageMargins left="0.23622047244094491" right="0.23622047244094491" top="0.74803149606299213" bottom="0.74803149606299213" header="0.31496062992125984" footer="0.31496062992125984"/>
  <pageSetup paperSize="9" scale="90" firstPageNumber="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F370-1172-4A3D-9075-E7A89BEE2782}">
  <sheetPr>
    <tabColor theme="4"/>
  </sheetPr>
  <dimension ref="B1:N174"/>
  <sheetViews>
    <sheetView showGridLines="0" view="pageBreakPreview" zoomScaleNormal="100" zoomScaleSheetLayoutView="100" workbookViewId="0">
      <selection activeCell="E14" sqref="E14"/>
    </sheetView>
  </sheetViews>
  <sheetFormatPr defaultColWidth="9.140625" defaultRowHeight="12.75" x14ac:dyDescent="0.2"/>
  <cols>
    <col min="1" max="1" width="1.5703125" style="69" customWidth="1"/>
    <col min="2" max="2" width="0.85546875" style="41" customWidth="1"/>
    <col min="3" max="3" width="17.140625" style="69" customWidth="1"/>
    <col min="4" max="4" width="34.140625" style="69" customWidth="1"/>
    <col min="5" max="5" width="3.28515625" style="69" bestFit="1" customWidth="1"/>
    <col min="6" max="6" width="7.7109375" style="69" customWidth="1"/>
    <col min="7" max="7" width="8.7109375" style="69" customWidth="1"/>
    <col min="8" max="10" width="8.28515625" style="69" customWidth="1"/>
    <col min="11" max="11" width="6.42578125" style="69" customWidth="1"/>
    <col min="12" max="12" width="6.28515625" style="69" customWidth="1"/>
    <col min="13" max="13" width="1.28515625" style="69" customWidth="1"/>
    <col min="14" max="16384" width="9.140625" style="69"/>
  </cols>
  <sheetData>
    <row r="1" spans="2:14" ht="15.75" x14ac:dyDescent="0.2">
      <c r="B1" s="324"/>
      <c r="C1" s="504" t="s">
        <v>77</v>
      </c>
      <c r="F1" s="76"/>
      <c r="G1" s="76"/>
      <c r="H1" s="76"/>
    </row>
    <row r="2" spans="2:14" x14ac:dyDescent="0.2">
      <c r="B2" s="46"/>
      <c r="F2" s="76"/>
      <c r="G2" s="76"/>
      <c r="H2" s="76"/>
      <c r="J2" s="77"/>
      <c r="K2" s="77"/>
      <c r="L2" s="77"/>
      <c r="M2" s="77"/>
      <c r="N2" s="77"/>
    </row>
    <row r="3" spans="2:14" ht="17.25" customHeight="1" x14ac:dyDescent="0.2">
      <c r="B3" s="46"/>
      <c r="C3" s="740"/>
      <c r="D3" s="741" t="s">
        <v>78</v>
      </c>
      <c r="E3" s="742" t="s">
        <v>79</v>
      </c>
      <c r="F3" s="505" t="s">
        <v>80</v>
      </c>
      <c r="G3" s="505" t="s">
        <v>81</v>
      </c>
      <c r="H3" s="505" t="s">
        <v>82</v>
      </c>
      <c r="I3" s="743" t="s">
        <v>83</v>
      </c>
      <c r="J3" s="743"/>
      <c r="K3" s="743"/>
      <c r="L3" s="505" t="s">
        <v>84</v>
      </c>
      <c r="M3" s="77"/>
      <c r="N3" s="77"/>
    </row>
    <row r="4" spans="2:14" ht="12.75" customHeight="1" x14ac:dyDescent="0.2">
      <c r="B4" s="46"/>
      <c r="C4" s="740"/>
      <c r="D4" s="741"/>
      <c r="E4" s="742"/>
      <c r="F4" s="505" t="str">
        <f>Title!AB2</f>
        <v>2024/25</v>
      </c>
      <c r="G4" s="505" t="str">
        <f>Title!AC2</f>
        <v>2025/26</v>
      </c>
      <c r="H4" s="505" t="str">
        <f>Title!AD2</f>
        <v>2026/27</v>
      </c>
      <c r="I4" s="505" t="str">
        <f>Title!AE2</f>
        <v>2027/28</v>
      </c>
      <c r="J4" s="505" t="str">
        <f>Title!AF2</f>
        <v>2028/29</v>
      </c>
      <c r="K4" s="505" t="str">
        <f>Title!AG2</f>
        <v>2029/30</v>
      </c>
      <c r="L4" s="505" t="s">
        <v>85</v>
      </c>
      <c r="M4" s="77"/>
      <c r="N4" s="77"/>
    </row>
    <row r="5" spans="2:14" x14ac:dyDescent="0.2">
      <c r="B5" s="46"/>
      <c r="C5" s="288"/>
      <c r="D5" s="263"/>
      <c r="E5" s="264"/>
      <c r="F5" s="134"/>
      <c r="G5" s="189"/>
      <c r="H5" s="506"/>
      <c r="I5" s="247"/>
      <c r="J5" s="247"/>
      <c r="K5" s="247"/>
      <c r="L5" s="265"/>
      <c r="M5" s="77"/>
      <c r="N5" s="77"/>
    </row>
    <row r="6" spans="2:14" x14ac:dyDescent="0.2">
      <c r="B6" s="46"/>
      <c r="C6" s="288"/>
      <c r="D6" s="263" t="s">
        <v>86</v>
      </c>
      <c r="E6" s="264">
        <v>1</v>
      </c>
      <c r="F6" s="134" t="s">
        <v>87</v>
      </c>
      <c r="G6" s="134" t="s">
        <v>87</v>
      </c>
      <c r="H6" s="506" t="s">
        <v>87</v>
      </c>
      <c r="I6" s="247" t="s">
        <v>87</v>
      </c>
      <c r="J6" s="247" t="s">
        <v>87</v>
      </c>
      <c r="K6" s="247" t="s">
        <v>87</v>
      </c>
      <c r="L6" s="265"/>
      <c r="M6" s="77"/>
      <c r="N6" s="77"/>
    </row>
    <row r="7" spans="2:14" x14ac:dyDescent="0.2">
      <c r="B7" s="46"/>
      <c r="C7" s="288"/>
      <c r="D7" s="263" t="s">
        <v>88</v>
      </c>
      <c r="E7" s="264">
        <v>2</v>
      </c>
      <c r="F7" s="134" t="s">
        <v>87</v>
      </c>
      <c r="G7" s="134" t="s">
        <v>87</v>
      </c>
      <c r="H7" s="506" t="s">
        <v>87</v>
      </c>
      <c r="I7" s="247" t="s">
        <v>87</v>
      </c>
      <c r="J7" s="247" t="s">
        <v>87</v>
      </c>
      <c r="K7" s="247" t="s">
        <v>87</v>
      </c>
      <c r="L7" s="265"/>
      <c r="M7" s="77"/>
      <c r="N7" s="77"/>
    </row>
    <row r="8" spans="2:14" x14ac:dyDescent="0.2">
      <c r="B8" s="46"/>
      <c r="C8" s="288"/>
      <c r="D8" s="263" t="s">
        <v>89</v>
      </c>
      <c r="E8" s="264">
        <v>3</v>
      </c>
      <c r="F8" s="134" t="s">
        <v>87</v>
      </c>
      <c r="G8" s="134" t="s">
        <v>87</v>
      </c>
      <c r="H8" s="506" t="s">
        <v>87</v>
      </c>
      <c r="I8" s="247" t="s">
        <v>87</v>
      </c>
      <c r="J8" s="247" t="s">
        <v>87</v>
      </c>
      <c r="K8" s="247" t="s">
        <v>87</v>
      </c>
      <c r="L8" s="265"/>
      <c r="M8" s="77"/>
      <c r="N8" s="77"/>
    </row>
    <row r="9" spans="2:14" x14ac:dyDescent="0.2">
      <c r="B9" s="46"/>
      <c r="C9" s="288"/>
      <c r="D9" s="263" t="s">
        <v>90</v>
      </c>
      <c r="E9" s="264">
        <v>4</v>
      </c>
      <c r="F9" s="134" t="s">
        <v>87</v>
      </c>
      <c r="G9" s="134" t="s">
        <v>87</v>
      </c>
      <c r="H9" s="506" t="s">
        <v>87</v>
      </c>
      <c r="I9" s="247" t="s">
        <v>87</v>
      </c>
      <c r="J9" s="247" t="s">
        <v>87</v>
      </c>
      <c r="K9" s="247" t="s">
        <v>87</v>
      </c>
      <c r="L9" s="265"/>
      <c r="M9" s="77"/>
      <c r="N9" s="77"/>
    </row>
    <row r="10" spans="2:14" x14ac:dyDescent="0.2">
      <c r="B10" s="46"/>
      <c r="C10" s="288"/>
      <c r="D10" s="263" t="s">
        <v>91</v>
      </c>
      <c r="E10" s="264">
        <v>5</v>
      </c>
      <c r="F10" s="134" t="s">
        <v>87</v>
      </c>
      <c r="G10" s="134" t="s">
        <v>87</v>
      </c>
      <c r="H10" s="506" t="s">
        <v>87</v>
      </c>
      <c r="I10" s="247" t="s">
        <v>87</v>
      </c>
      <c r="J10" s="247" t="s">
        <v>87</v>
      </c>
      <c r="K10" s="247" t="s">
        <v>87</v>
      </c>
      <c r="L10" s="265"/>
      <c r="M10" s="77"/>
      <c r="N10" s="77"/>
    </row>
    <row r="11" spans="2:14" x14ac:dyDescent="0.2">
      <c r="B11" s="46"/>
      <c r="C11" s="288"/>
      <c r="D11" s="263" t="s">
        <v>92</v>
      </c>
      <c r="E11" s="264">
        <v>6</v>
      </c>
      <c r="F11" s="134" t="s">
        <v>87</v>
      </c>
      <c r="G11" s="134" t="s">
        <v>87</v>
      </c>
      <c r="H11" s="506" t="s">
        <v>87</v>
      </c>
      <c r="I11" s="247" t="s">
        <v>87</v>
      </c>
      <c r="J11" s="247" t="s">
        <v>87</v>
      </c>
      <c r="K11" s="247" t="s">
        <v>87</v>
      </c>
      <c r="L11" s="265"/>
      <c r="M11" s="77"/>
      <c r="N11" s="77"/>
    </row>
    <row r="12" spans="2:14" x14ac:dyDescent="0.2">
      <c r="B12" s="46"/>
      <c r="C12" s="288"/>
      <c r="D12" s="263" t="s">
        <v>93</v>
      </c>
      <c r="E12" s="264">
        <v>7</v>
      </c>
      <c r="F12" s="134" t="s">
        <v>87</v>
      </c>
      <c r="G12" s="134" t="s">
        <v>87</v>
      </c>
      <c r="H12" s="506" t="s">
        <v>87</v>
      </c>
      <c r="I12" s="247" t="s">
        <v>87</v>
      </c>
      <c r="J12" s="247" t="s">
        <v>87</v>
      </c>
      <c r="K12" s="247" t="s">
        <v>87</v>
      </c>
      <c r="L12" s="265"/>
      <c r="M12" s="77"/>
      <c r="N12" s="77"/>
    </row>
    <row r="13" spans="2:14" x14ac:dyDescent="0.2">
      <c r="B13" s="46"/>
      <c r="C13" s="288"/>
      <c r="D13" s="263" t="s">
        <v>94</v>
      </c>
      <c r="E13" s="264"/>
      <c r="F13" s="134" t="s">
        <v>87</v>
      </c>
      <c r="G13" s="134" t="s">
        <v>87</v>
      </c>
      <c r="H13" s="506" t="s">
        <v>87</v>
      </c>
      <c r="I13" s="247" t="s">
        <v>87</v>
      </c>
      <c r="J13" s="247" t="s">
        <v>87</v>
      </c>
      <c r="K13" s="247" t="s">
        <v>87</v>
      </c>
      <c r="L13" s="265"/>
      <c r="M13" s="77"/>
      <c r="N13" s="77"/>
    </row>
    <row r="14" spans="2:14" x14ac:dyDescent="0.2">
      <c r="B14" s="46"/>
      <c r="C14" s="288"/>
      <c r="D14" s="263" t="s">
        <v>95</v>
      </c>
      <c r="E14" s="264"/>
      <c r="F14" s="134" t="s">
        <v>87</v>
      </c>
      <c r="G14" s="134" t="s">
        <v>87</v>
      </c>
      <c r="H14" s="506" t="s">
        <v>87</v>
      </c>
      <c r="I14" s="247" t="s">
        <v>87</v>
      </c>
      <c r="J14" s="247" t="s">
        <v>87</v>
      </c>
      <c r="K14" s="247" t="s">
        <v>87</v>
      </c>
      <c r="L14" s="265"/>
      <c r="M14" s="77"/>
      <c r="N14" s="77"/>
    </row>
    <row r="15" spans="2:14" x14ac:dyDescent="0.2">
      <c r="B15" s="46"/>
      <c r="C15" s="288"/>
      <c r="D15" s="263" t="s">
        <v>96</v>
      </c>
      <c r="E15" s="264"/>
      <c r="F15" s="134" t="s">
        <v>97</v>
      </c>
      <c r="G15" s="134" t="s">
        <v>97</v>
      </c>
      <c r="H15" s="506" t="s">
        <v>97</v>
      </c>
      <c r="I15" s="247" t="s">
        <v>97</v>
      </c>
      <c r="J15" s="247" t="s">
        <v>97</v>
      </c>
      <c r="K15" s="247" t="s">
        <v>97</v>
      </c>
      <c r="L15" s="265"/>
      <c r="M15" s="77"/>
      <c r="N15" s="77"/>
    </row>
    <row r="16" spans="2:14" x14ac:dyDescent="0.2">
      <c r="B16" s="46"/>
      <c r="C16" s="288"/>
      <c r="D16" s="263" t="s">
        <v>98</v>
      </c>
      <c r="E16" s="264"/>
      <c r="F16" s="134" t="s">
        <v>97</v>
      </c>
      <c r="G16" s="134" t="s">
        <v>97</v>
      </c>
      <c r="H16" s="506" t="s">
        <v>97</v>
      </c>
      <c r="I16" s="247" t="s">
        <v>97</v>
      </c>
      <c r="J16" s="247" t="s">
        <v>97</v>
      </c>
      <c r="K16" s="247" t="s">
        <v>97</v>
      </c>
      <c r="L16" s="265"/>
      <c r="M16" s="77"/>
      <c r="N16" s="77"/>
    </row>
    <row r="17" spans="2:14" x14ac:dyDescent="0.2">
      <c r="B17" s="46"/>
      <c r="C17" s="288"/>
      <c r="D17" s="263" t="s">
        <v>99</v>
      </c>
      <c r="E17" s="264"/>
      <c r="F17" s="134" t="s">
        <v>87</v>
      </c>
      <c r="G17" s="134" t="s">
        <v>87</v>
      </c>
      <c r="H17" s="506" t="s">
        <v>87</v>
      </c>
      <c r="I17" s="247" t="s">
        <v>87</v>
      </c>
      <c r="J17" s="247" t="s">
        <v>87</v>
      </c>
      <c r="K17" s="247" t="s">
        <v>87</v>
      </c>
      <c r="L17" s="265"/>
      <c r="M17" s="77"/>
      <c r="N17" s="77"/>
    </row>
    <row r="18" spans="2:14" x14ac:dyDescent="0.2">
      <c r="B18" s="46"/>
      <c r="C18" s="288"/>
      <c r="D18" s="263" t="s">
        <v>100</v>
      </c>
      <c r="E18" s="264">
        <v>8</v>
      </c>
      <c r="F18" s="134" t="s">
        <v>87</v>
      </c>
      <c r="G18" s="134" t="s">
        <v>87</v>
      </c>
      <c r="H18" s="506" t="s">
        <v>87</v>
      </c>
      <c r="I18" s="247" t="s">
        <v>87</v>
      </c>
      <c r="J18" s="247" t="s">
        <v>87</v>
      </c>
      <c r="K18" s="247" t="s">
        <v>87</v>
      </c>
      <c r="L18" s="265"/>
      <c r="M18" s="77"/>
      <c r="N18" s="77"/>
    </row>
    <row r="19" spans="2:14" x14ac:dyDescent="0.2">
      <c r="B19" s="46"/>
      <c r="C19" s="288"/>
      <c r="D19" s="263" t="s">
        <v>101</v>
      </c>
      <c r="E19" s="264"/>
      <c r="F19" s="134" t="s">
        <v>87</v>
      </c>
      <c r="G19" s="134" t="s">
        <v>87</v>
      </c>
      <c r="H19" s="506" t="s">
        <v>87</v>
      </c>
      <c r="I19" s="247" t="s">
        <v>87</v>
      </c>
      <c r="J19" s="247" t="s">
        <v>87</v>
      </c>
      <c r="K19" s="247" t="s">
        <v>87</v>
      </c>
      <c r="L19" s="265"/>
      <c r="M19" s="77"/>
      <c r="N19" s="77"/>
    </row>
    <row r="20" spans="2:14" x14ac:dyDescent="0.2">
      <c r="B20" s="46"/>
      <c r="C20" s="288"/>
      <c r="D20" s="263" t="s">
        <v>102</v>
      </c>
      <c r="E20" s="264"/>
      <c r="F20" s="134" t="s">
        <v>87</v>
      </c>
      <c r="G20" s="134" t="s">
        <v>87</v>
      </c>
      <c r="H20" s="506" t="s">
        <v>87</v>
      </c>
      <c r="I20" s="247" t="s">
        <v>87</v>
      </c>
      <c r="J20" s="247" t="s">
        <v>87</v>
      </c>
      <c r="K20" s="247" t="s">
        <v>87</v>
      </c>
      <c r="L20" s="265"/>
      <c r="M20" s="77"/>
      <c r="N20" s="77"/>
    </row>
    <row r="21" spans="2:14" x14ac:dyDescent="0.2">
      <c r="B21" s="46"/>
      <c r="C21" s="288"/>
      <c r="D21" s="263" t="s">
        <v>103</v>
      </c>
      <c r="E21" s="264"/>
      <c r="F21" s="134" t="s">
        <v>87</v>
      </c>
      <c r="G21" s="134" t="s">
        <v>87</v>
      </c>
      <c r="H21" s="506" t="s">
        <v>87</v>
      </c>
      <c r="I21" s="247" t="s">
        <v>87</v>
      </c>
      <c r="J21" s="247" t="s">
        <v>87</v>
      </c>
      <c r="K21" s="247" t="s">
        <v>87</v>
      </c>
      <c r="L21" s="265"/>
      <c r="M21" s="77"/>
      <c r="N21" s="77"/>
    </row>
    <row r="22" spans="2:14" x14ac:dyDescent="0.2">
      <c r="B22" s="46"/>
      <c r="C22" s="288"/>
      <c r="D22" s="263" t="s">
        <v>104</v>
      </c>
      <c r="E22" s="264"/>
      <c r="F22" s="134" t="s">
        <v>97</v>
      </c>
      <c r="G22" s="134" t="s">
        <v>97</v>
      </c>
      <c r="H22" s="506" t="s">
        <v>97</v>
      </c>
      <c r="I22" s="247" t="s">
        <v>97</v>
      </c>
      <c r="J22" s="247" t="s">
        <v>97</v>
      </c>
      <c r="K22" s="247" t="s">
        <v>97</v>
      </c>
      <c r="L22" s="265"/>
      <c r="M22" s="77"/>
      <c r="N22" s="77"/>
    </row>
    <row r="23" spans="2:14" x14ac:dyDescent="0.2">
      <c r="B23" s="46"/>
      <c r="C23" s="288"/>
      <c r="D23" s="263" t="s">
        <v>105</v>
      </c>
      <c r="E23" s="264"/>
      <c r="F23" s="134" t="s">
        <v>87</v>
      </c>
      <c r="G23" s="134" t="s">
        <v>87</v>
      </c>
      <c r="H23" s="506" t="s">
        <v>87</v>
      </c>
      <c r="I23" s="247" t="s">
        <v>87</v>
      </c>
      <c r="J23" s="247" t="s">
        <v>87</v>
      </c>
      <c r="K23" s="247" t="s">
        <v>87</v>
      </c>
      <c r="L23" s="265"/>
      <c r="M23" s="77"/>
      <c r="N23" s="77"/>
    </row>
    <row r="24" spans="2:14" ht="15" customHeight="1" x14ac:dyDescent="0.2">
      <c r="B24" s="84"/>
      <c r="J24" s="77"/>
      <c r="K24" s="77"/>
      <c r="L24" s="77"/>
      <c r="M24" s="77"/>
      <c r="N24" s="77"/>
    </row>
    <row r="25" spans="2:14" x14ac:dyDescent="0.2">
      <c r="B25" s="648"/>
      <c r="C25" s="744" t="s">
        <v>106</v>
      </c>
      <c r="D25" s="744"/>
    </row>
    <row r="26" spans="2:14" x14ac:dyDescent="0.2">
      <c r="B26" s="84"/>
    </row>
    <row r="27" spans="2:14" x14ac:dyDescent="0.2">
      <c r="B27" s="83"/>
      <c r="C27" s="738" t="s">
        <v>107</v>
      </c>
      <c r="D27" s="738"/>
      <c r="E27" s="738"/>
      <c r="F27" s="738"/>
      <c r="G27" s="738"/>
      <c r="H27" s="738"/>
      <c r="I27" s="738"/>
      <c r="J27" s="738"/>
      <c r="K27" s="738"/>
      <c r="L27" s="738"/>
    </row>
    <row r="28" spans="2:14" x14ac:dyDescent="0.2">
      <c r="B28" s="47"/>
      <c r="C28" s="739" t="s">
        <v>108</v>
      </c>
      <c r="D28" s="739"/>
      <c r="E28" s="739"/>
      <c r="F28" s="739"/>
      <c r="G28" s="739"/>
      <c r="H28" s="739"/>
      <c r="I28" s="739"/>
      <c r="J28" s="739"/>
      <c r="K28" s="739"/>
      <c r="L28" s="739"/>
    </row>
    <row r="29" spans="2:14" x14ac:dyDescent="0.2">
      <c r="B29" s="47"/>
      <c r="C29" s="735" t="s">
        <v>109</v>
      </c>
      <c r="D29" s="735"/>
      <c r="E29" s="735"/>
      <c r="F29" s="735"/>
      <c r="G29" s="735"/>
      <c r="H29" s="735"/>
      <c r="I29" s="735"/>
      <c r="J29" s="735"/>
      <c r="K29" s="735"/>
      <c r="L29" s="735"/>
    </row>
    <row r="30" spans="2:14" x14ac:dyDescent="0.2">
      <c r="B30" s="45"/>
      <c r="C30" s="739" t="s">
        <v>110</v>
      </c>
      <c r="D30" s="739"/>
      <c r="E30" s="739"/>
      <c r="F30" s="739"/>
      <c r="G30" s="739"/>
      <c r="H30" s="739"/>
      <c r="I30" s="739"/>
      <c r="J30" s="739"/>
      <c r="K30" s="739"/>
      <c r="L30" s="739"/>
    </row>
    <row r="31" spans="2:14" x14ac:dyDescent="0.2">
      <c r="B31" s="45"/>
      <c r="C31" s="738" t="s">
        <v>111</v>
      </c>
      <c r="D31" s="738"/>
      <c r="E31" s="738"/>
      <c r="F31" s="738"/>
      <c r="G31" s="738"/>
      <c r="H31" s="738"/>
      <c r="I31" s="738"/>
      <c r="J31" s="738"/>
      <c r="K31" s="738"/>
      <c r="L31" s="738"/>
    </row>
    <row r="32" spans="2:14" x14ac:dyDescent="0.2">
      <c r="B32" s="48"/>
      <c r="C32" s="737" t="s">
        <v>110</v>
      </c>
      <c r="D32" s="737"/>
      <c r="E32" s="737"/>
      <c r="F32" s="737"/>
      <c r="G32" s="737"/>
      <c r="H32" s="737"/>
      <c r="I32" s="737"/>
      <c r="J32" s="737"/>
      <c r="K32" s="737"/>
      <c r="L32" s="737"/>
    </row>
    <row r="33" spans="2:12" x14ac:dyDescent="0.2">
      <c r="B33" s="83"/>
      <c r="C33" s="738" t="s">
        <v>112</v>
      </c>
      <c r="D33" s="738"/>
      <c r="E33" s="738"/>
      <c r="F33" s="738"/>
      <c r="G33" s="738"/>
      <c r="H33" s="738"/>
      <c r="I33" s="738"/>
      <c r="J33" s="738"/>
      <c r="K33" s="738"/>
      <c r="L33" s="738"/>
    </row>
    <row r="34" spans="2:12" x14ac:dyDescent="0.2">
      <c r="B34" s="48"/>
      <c r="C34" s="737" t="s">
        <v>110</v>
      </c>
      <c r="D34" s="737"/>
      <c r="E34" s="737"/>
      <c r="F34" s="737"/>
      <c r="G34" s="737"/>
      <c r="H34" s="737"/>
      <c r="I34" s="737"/>
      <c r="J34" s="737"/>
      <c r="K34" s="737"/>
      <c r="L34" s="737"/>
    </row>
    <row r="35" spans="2:12" x14ac:dyDescent="0.2">
      <c r="B35" s="48"/>
      <c r="C35" s="507" t="s">
        <v>113</v>
      </c>
      <c r="D35" s="187"/>
      <c r="E35" s="187"/>
      <c r="F35" s="187"/>
      <c r="G35" s="187"/>
      <c r="H35" s="187"/>
      <c r="I35" s="187"/>
      <c r="J35" s="187"/>
      <c r="K35" s="187"/>
      <c r="L35" s="187"/>
    </row>
    <row r="36" spans="2:12" x14ac:dyDescent="0.2">
      <c r="B36" s="48"/>
      <c r="C36" s="737" t="s">
        <v>110</v>
      </c>
      <c r="D36" s="737"/>
      <c r="E36" s="737"/>
      <c r="F36" s="737"/>
      <c r="G36" s="737"/>
      <c r="H36" s="737"/>
      <c r="I36" s="737"/>
      <c r="J36" s="737"/>
      <c r="K36" s="737"/>
      <c r="L36" s="737"/>
    </row>
    <row r="37" spans="2:12" x14ac:dyDescent="0.2">
      <c r="B37" s="48"/>
      <c r="C37" s="735" t="s">
        <v>114</v>
      </c>
      <c r="D37" s="735"/>
      <c r="E37" s="735"/>
      <c r="F37" s="735"/>
      <c r="G37" s="735"/>
      <c r="H37" s="735"/>
      <c r="I37" s="735"/>
      <c r="J37" s="735"/>
      <c r="K37" s="735"/>
      <c r="L37" s="735"/>
    </row>
    <row r="38" spans="2:12" ht="12.75" customHeight="1" x14ac:dyDescent="0.2">
      <c r="B38" s="48"/>
      <c r="C38" s="739" t="s">
        <v>108</v>
      </c>
      <c r="D38" s="739"/>
      <c r="E38" s="739"/>
      <c r="F38" s="739"/>
      <c r="G38" s="739"/>
      <c r="H38" s="739"/>
      <c r="I38" s="739"/>
      <c r="J38" s="739"/>
      <c r="K38" s="739"/>
      <c r="L38" s="739"/>
    </row>
    <row r="39" spans="2:12" x14ac:dyDescent="0.2">
      <c r="B39" s="48"/>
      <c r="C39" s="735" t="s">
        <v>115</v>
      </c>
      <c r="D39" s="735"/>
      <c r="E39" s="735"/>
      <c r="F39" s="735"/>
      <c r="G39" s="735"/>
      <c r="H39" s="735"/>
      <c r="I39" s="735"/>
      <c r="J39" s="735"/>
      <c r="K39" s="735"/>
      <c r="L39" s="735"/>
    </row>
    <row r="40" spans="2:12" x14ac:dyDescent="0.2">
      <c r="B40" s="48"/>
      <c r="C40" s="739" t="s">
        <v>108</v>
      </c>
      <c r="D40" s="739"/>
      <c r="E40" s="739"/>
      <c r="F40" s="739"/>
      <c r="G40" s="739"/>
      <c r="H40" s="739"/>
      <c r="I40" s="739"/>
      <c r="J40" s="739"/>
      <c r="K40" s="739"/>
      <c r="L40" s="739"/>
    </row>
    <row r="41" spans="2:12" x14ac:dyDescent="0.2">
      <c r="B41" s="48"/>
      <c r="C41" s="735" t="s">
        <v>116</v>
      </c>
      <c r="D41" s="735"/>
      <c r="E41" s="735"/>
      <c r="F41" s="735"/>
      <c r="G41" s="735"/>
      <c r="H41" s="735"/>
      <c r="I41" s="735"/>
      <c r="J41" s="735"/>
      <c r="K41" s="735"/>
      <c r="L41" s="735"/>
    </row>
    <row r="42" spans="2:12" x14ac:dyDescent="0.2">
      <c r="B42" s="48"/>
      <c r="C42" s="736" t="s">
        <v>117</v>
      </c>
      <c r="D42" s="736"/>
      <c r="E42" s="736"/>
      <c r="F42" s="736"/>
      <c r="G42" s="736"/>
      <c r="H42" s="736"/>
      <c r="I42" s="736"/>
      <c r="J42" s="736"/>
      <c r="K42" s="736"/>
      <c r="L42" s="736"/>
    </row>
    <row r="43" spans="2:12" x14ac:dyDescent="0.2">
      <c r="B43" s="48"/>
    </row>
    <row r="44" spans="2:12" x14ac:dyDescent="0.2">
      <c r="B44" s="48"/>
    </row>
    <row r="45" spans="2:12" x14ac:dyDescent="0.2">
      <c r="B45" s="48"/>
    </row>
    <row r="46" spans="2:12" x14ac:dyDescent="0.2">
      <c r="B46" s="48"/>
    </row>
    <row r="47" spans="2:12" x14ac:dyDescent="0.2">
      <c r="B47" s="48"/>
    </row>
    <row r="48" spans="2:12" x14ac:dyDescent="0.2">
      <c r="B48" s="48"/>
    </row>
    <row r="49" spans="2:2" x14ac:dyDescent="0.2">
      <c r="B49" s="48"/>
    </row>
    <row r="52" spans="2:2" ht="15" customHeight="1" x14ac:dyDescent="0.2"/>
    <row r="57" spans="2:2" ht="15" customHeight="1" x14ac:dyDescent="0.2"/>
    <row r="58" spans="2:2" ht="15" customHeight="1" x14ac:dyDescent="0.2"/>
    <row r="59" spans="2:2" ht="15" customHeight="1" x14ac:dyDescent="0.2"/>
    <row r="60" spans="2:2" ht="15" customHeight="1" x14ac:dyDescent="0.2"/>
    <row r="61" spans="2:2" ht="15" customHeight="1" x14ac:dyDescent="0.2"/>
    <row r="62" spans="2:2" ht="27" customHeight="1" x14ac:dyDescent="0.2"/>
    <row r="63" spans="2:2" ht="12.75" customHeight="1" x14ac:dyDescent="0.2"/>
    <row r="64" spans="2:2"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5" customHeight="1" x14ac:dyDescent="0.2"/>
    <row r="101" ht="12.75" customHeight="1" x14ac:dyDescent="0.2"/>
    <row r="102" ht="12.75" customHeight="1" x14ac:dyDescent="0.2"/>
    <row r="126" ht="27.75" customHeight="1" x14ac:dyDescent="0.2"/>
    <row r="127" ht="30" customHeight="1" x14ac:dyDescent="0.2"/>
    <row r="128" ht="15" customHeight="1" x14ac:dyDescent="0.2"/>
    <row r="129" ht="15" customHeight="1" x14ac:dyDescent="0.2"/>
    <row r="130" ht="15" customHeight="1" x14ac:dyDescent="0.2"/>
    <row r="139" ht="30" customHeight="1" x14ac:dyDescent="0.2"/>
    <row r="140" ht="27.75" customHeight="1" x14ac:dyDescent="0.2"/>
    <row r="141" ht="27" customHeight="1" x14ac:dyDescent="0.2"/>
    <row r="148" ht="12.75" customHeight="1" x14ac:dyDescent="0.2"/>
    <row r="149" ht="12.75" customHeight="1" x14ac:dyDescent="0.2"/>
    <row r="174" ht="12.75" customHeight="1" x14ac:dyDescent="0.2"/>
  </sheetData>
  <mergeCells count="20">
    <mergeCell ref="C28:L28"/>
    <mergeCell ref="C29:L29"/>
    <mergeCell ref="C30:L30"/>
    <mergeCell ref="C39:L39"/>
    <mergeCell ref="C40:L40"/>
    <mergeCell ref="C31:L31"/>
    <mergeCell ref="C3:C4"/>
    <mergeCell ref="D3:D4"/>
    <mergeCell ref="E3:E4"/>
    <mergeCell ref="I3:K3"/>
    <mergeCell ref="C27:L27"/>
    <mergeCell ref="C25:D25"/>
    <mergeCell ref="C41:L41"/>
    <mergeCell ref="C42:L42"/>
    <mergeCell ref="C32:L32"/>
    <mergeCell ref="C33:L33"/>
    <mergeCell ref="C34:L34"/>
    <mergeCell ref="C36:L36"/>
    <mergeCell ref="C37:L37"/>
    <mergeCell ref="C38:L38"/>
  </mergeCells>
  <pageMargins left="0.23622047244094491" right="0.23622047244094491" top="0.74803149606299213" bottom="0.74803149606299213" header="0.31496062992125984" footer="0.31496062992125984"/>
  <pageSetup paperSize="9" scale="89" firstPageNumber="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7"/>
  <sheetViews>
    <sheetView showGridLines="0" view="pageBreakPreview" topLeftCell="A8" zoomScaleNormal="100" zoomScaleSheetLayoutView="100" zoomScalePageLayoutView="70" workbookViewId="0">
      <selection activeCell="C17" sqref="C17:D17"/>
    </sheetView>
  </sheetViews>
  <sheetFormatPr defaultColWidth="8.85546875" defaultRowHeight="12.75" x14ac:dyDescent="0.2"/>
  <cols>
    <col min="1" max="1" width="3.85546875" style="21" customWidth="1"/>
    <col min="2" max="2" width="3.7109375" style="41" customWidth="1"/>
    <col min="3" max="3" width="17.140625" style="21" customWidth="1"/>
    <col min="4" max="4" width="72.85546875" style="21" customWidth="1"/>
    <col min="5" max="5" width="4.85546875" style="21" customWidth="1"/>
    <col min="6" max="6" width="8.85546875" style="21"/>
    <col min="7" max="7" width="52" customWidth="1"/>
    <col min="8" max="12" width="8.85546875" style="21"/>
    <col min="13" max="13" width="1.28515625" style="21" customWidth="1"/>
    <col min="14" max="18" width="8.85546875" style="21"/>
    <col min="19" max="19" width="9.42578125" style="21" customWidth="1"/>
    <col min="20" max="16384" width="8.85546875" style="21"/>
  </cols>
  <sheetData>
    <row r="1" spans="1:7" ht="18" x14ac:dyDescent="0.25">
      <c r="A1" s="347" t="s">
        <v>118</v>
      </c>
      <c r="B1" s="83"/>
      <c r="C1" s="504" t="s">
        <v>119</v>
      </c>
      <c r="D1" s="85"/>
    </row>
    <row r="2" spans="1:7" ht="14.25" x14ac:dyDescent="0.2">
      <c r="A2" s="39"/>
      <c r="C2" s="25"/>
      <c r="D2" s="24"/>
    </row>
    <row r="3" spans="1:7" ht="48.6" customHeight="1" x14ac:dyDescent="0.2">
      <c r="A3" s="39"/>
      <c r="C3" s="754" t="s">
        <v>899</v>
      </c>
      <c r="D3" s="754"/>
    </row>
    <row r="4" spans="1:7" ht="14.25" x14ac:dyDescent="0.2">
      <c r="A4" s="39"/>
      <c r="B4" s="42"/>
      <c r="C4" s="35"/>
      <c r="D4" s="34"/>
    </row>
    <row r="5" spans="1:7" x14ac:dyDescent="0.2">
      <c r="A5" s="347" t="s">
        <v>120</v>
      </c>
      <c r="B5" s="42"/>
      <c r="C5" s="745" t="s">
        <v>121</v>
      </c>
      <c r="D5" s="745"/>
    </row>
    <row r="6" spans="1:7" ht="15.75" x14ac:dyDescent="0.2">
      <c r="A6" s="82"/>
      <c r="B6" s="42"/>
      <c r="C6" s="86"/>
      <c r="D6" s="86"/>
    </row>
    <row r="7" spans="1:7" ht="79.150000000000006" customHeight="1" x14ac:dyDescent="0.2">
      <c r="A7" s="39"/>
      <c r="C7" s="755" t="s">
        <v>122</v>
      </c>
      <c r="D7" s="755"/>
      <c r="G7" s="19" t="s">
        <v>123</v>
      </c>
    </row>
    <row r="8" spans="1:7" ht="320.45" customHeight="1" x14ac:dyDescent="0.2">
      <c r="A8" s="39"/>
      <c r="B8" s="43"/>
      <c r="C8" s="758" t="s">
        <v>808</v>
      </c>
      <c r="D8" s="759"/>
    </row>
    <row r="9" spans="1:7" x14ac:dyDescent="0.2">
      <c r="A9" s="39"/>
      <c r="B9" s="44"/>
      <c r="C9" s="322"/>
      <c r="D9" s="323"/>
    </row>
    <row r="10" spans="1:7" ht="31.5" customHeight="1" x14ac:dyDescent="0.2">
      <c r="A10" s="39"/>
      <c r="B10" s="83"/>
      <c r="C10" s="756" t="s">
        <v>124</v>
      </c>
      <c r="D10" s="757"/>
      <c r="G10" s="193" t="s">
        <v>125</v>
      </c>
    </row>
    <row r="11" spans="1:7" ht="15" customHeight="1" x14ac:dyDescent="0.2">
      <c r="A11" s="39"/>
      <c r="B11" s="83"/>
      <c r="C11" s="753" t="s">
        <v>126</v>
      </c>
      <c r="D11" s="753"/>
    </row>
    <row r="12" spans="1:7" ht="15" customHeight="1" x14ac:dyDescent="0.2">
      <c r="A12" s="39"/>
      <c r="B12" s="83"/>
      <c r="C12" s="348" t="s">
        <v>127</v>
      </c>
      <c r="D12" s="319"/>
    </row>
    <row r="13" spans="1:7" ht="90.6" customHeight="1" x14ac:dyDescent="0.2">
      <c r="A13" s="39"/>
      <c r="B13" s="83"/>
      <c r="C13" s="739" t="s">
        <v>903</v>
      </c>
      <c r="D13" s="739"/>
    </row>
    <row r="14" spans="1:7" ht="14.25" x14ac:dyDescent="0.2">
      <c r="A14" s="40"/>
      <c r="B14" s="324"/>
      <c r="C14" s="25"/>
      <c r="D14" s="24"/>
    </row>
    <row r="15" spans="1:7" x14ac:dyDescent="0.2">
      <c r="A15" s="347" t="s">
        <v>128</v>
      </c>
      <c r="B15" s="324"/>
      <c r="C15" s="752" t="s">
        <v>129</v>
      </c>
      <c r="D15" s="745"/>
    </row>
    <row r="16" spans="1:7" ht="12.75" customHeight="1" x14ac:dyDescent="0.2">
      <c r="A16" s="82"/>
      <c r="B16" s="324"/>
      <c r="C16" s="318"/>
      <c r="D16" s="317"/>
    </row>
    <row r="17" spans="1:4" ht="12.75" customHeight="1" x14ac:dyDescent="0.2">
      <c r="A17" s="82"/>
      <c r="B17" s="324"/>
      <c r="C17" s="751" t="s">
        <v>904</v>
      </c>
      <c r="D17" s="751"/>
    </row>
    <row r="18" spans="1:4" x14ac:dyDescent="0.2">
      <c r="A18" s="39"/>
      <c r="B18" s="324"/>
      <c r="C18" s="746" t="s">
        <v>130</v>
      </c>
      <c r="D18" s="746"/>
    </row>
    <row r="19" spans="1:4" ht="8.25" customHeight="1" x14ac:dyDescent="0.2">
      <c r="A19" s="39"/>
      <c r="B19" s="324"/>
      <c r="C19" s="328"/>
      <c r="D19" s="328"/>
    </row>
    <row r="20" spans="1:4" x14ac:dyDescent="0.2">
      <c r="A20" s="39"/>
      <c r="B20" s="324"/>
      <c r="C20" s="749" t="s">
        <v>131</v>
      </c>
      <c r="D20" s="749"/>
    </row>
    <row r="21" spans="1:4" x14ac:dyDescent="0.2">
      <c r="A21" s="39"/>
      <c r="B21" s="324"/>
      <c r="C21" s="748" t="s">
        <v>132</v>
      </c>
      <c r="D21" s="748"/>
    </row>
    <row r="22" spans="1:4" ht="12.75" customHeight="1" x14ac:dyDescent="0.2">
      <c r="A22" s="39"/>
      <c r="B22" s="324"/>
      <c r="C22" s="328"/>
      <c r="D22" s="328"/>
    </row>
    <row r="23" spans="1:4" x14ac:dyDescent="0.2">
      <c r="A23" s="39"/>
      <c r="B23" s="324"/>
      <c r="C23" s="749" t="s">
        <v>133</v>
      </c>
      <c r="D23" s="749"/>
    </row>
    <row r="24" spans="1:4" x14ac:dyDescent="0.2">
      <c r="A24" s="39"/>
      <c r="B24" s="324"/>
      <c r="C24" s="746" t="s">
        <v>134</v>
      </c>
      <c r="D24" s="747"/>
    </row>
    <row r="25" spans="1:4" x14ac:dyDescent="0.2">
      <c r="A25" s="39"/>
      <c r="B25" s="750"/>
      <c r="C25" s="750"/>
      <c r="D25" s="750"/>
    </row>
    <row r="26" spans="1:4" x14ac:dyDescent="0.2">
      <c r="A26" s="347" t="s">
        <v>135</v>
      </c>
      <c r="B26" s="325"/>
      <c r="C26" s="745" t="s">
        <v>136</v>
      </c>
      <c r="D26" s="745"/>
    </row>
    <row r="27" spans="1:4" ht="15.75" x14ac:dyDescent="0.2">
      <c r="A27" s="82"/>
      <c r="B27" s="325"/>
      <c r="C27" s="86"/>
      <c r="D27" s="86"/>
    </row>
    <row r="28" spans="1:4" ht="18" customHeight="1" x14ac:dyDescent="0.2">
      <c r="A28" s="39"/>
      <c r="B28" s="324"/>
      <c r="C28" s="746" t="s">
        <v>137</v>
      </c>
      <c r="D28" s="747"/>
    </row>
    <row r="29" spans="1:4" x14ac:dyDescent="0.2">
      <c r="A29" s="39"/>
      <c r="B29" s="83"/>
      <c r="C29" s="508" t="s">
        <v>138</v>
      </c>
      <c r="D29" s="509" t="s">
        <v>139</v>
      </c>
    </row>
    <row r="30" spans="1:4" ht="38.25" customHeight="1" x14ac:dyDescent="0.2">
      <c r="A30" s="39"/>
      <c r="B30" s="46"/>
      <c r="C30" s="170" t="s">
        <v>140</v>
      </c>
      <c r="D30" s="171" t="s">
        <v>139</v>
      </c>
    </row>
    <row r="31" spans="1:4" ht="38.25" customHeight="1" x14ac:dyDescent="0.2">
      <c r="A31" s="39"/>
      <c r="B31" s="46"/>
      <c r="C31" s="170" t="s">
        <v>141</v>
      </c>
      <c r="D31" s="171" t="s">
        <v>139</v>
      </c>
    </row>
    <row r="32" spans="1:4" ht="38.25" customHeight="1" x14ac:dyDescent="0.2">
      <c r="A32" s="39"/>
      <c r="B32" s="46"/>
      <c r="C32" s="26"/>
      <c r="D32" s="289"/>
    </row>
    <row r="33" spans="2:2" x14ac:dyDescent="0.2">
      <c r="B33" s="84"/>
    </row>
    <row r="34" spans="2:2" x14ac:dyDescent="0.2">
      <c r="B34" s="84"/>
    </row>
    <row r="35" spans="2:2" ht="382.5" customHeight="1" x14ac:dyDescent="0.2">
      <c r="B35" s="84"/>
    </row>
    <row r="36" spans="2:2" x14ac:dyDescent="0.2">
      <c r="B36" s="84"/>
    </row>
    <row r="37" spans="2:2" x14ac:dyDescent="0.2">
      <c r="B37" s="83"/>
    </row>
    <row r="38" spans="2:2" x14ac:dyDescent="0.2">
      <c r="B38" s="47"/>
    </row>
    <row r="39" spans="2:2" x14ac:dyDescent="0.2">
      <c r="B39" s="47"/>
    </row>
    <row r="40" spans="2:2" x14ac:dyDescent="0.2">
      <c r="B40" s="47"/>
    </row>
    <row r="41" spans="2:2" x14ac:dyDescent="0.2">
      <c r="B41" s="47"/>
    </row>
    <row r="42" spans="2:2" x14ac:dyDescent="0.2">
      <c r="B42" s="47"/>
    </row>
    <row r="43" spans="2:2" x14ac:dyDescent="0.2">
      <c r="B43" s="81"/>
    </row>
    <row r="45" spans="2:2" x14ac:dyDescent="0.2">
      <c r="B45" s="43"/>
    </row>
    <row r="46" spans="2:2" x14ac:dyDescent="0.2">
      <c r="B46" s="44"/>
    </row>
    <row r="47" spans="2:2" x14ac:dyDescent="0.2">
      <c r="B47" s="83"/>
    </row>
    <row r="48" spans="2:2" x14ac:dyDescent="0.2">
      <c r="B48" s="324"/>
    </row>
    <row r="49" spans="2:2" x14ac:dyDescent="0.2">
      <c r="B49" s="324"/>
    </row>
    <row r="50" spans="2:2" x14ac:dyDescent="0.2">
      <c r="B50" s="324"/>
    </row>
    <row r="51" spans="2:2" x14ac:dyDescent="0.2">
      <c r="B51" s="324"/>
    </row>
    <row r="52" spans="2:2" x14ac:dyDescent="0.2">
      <c r="B52" s="324"/>
    </row>
    <row r="53" spans="2:2" x14ac:dyDescent="0.2">
      <c r="B53" s="324"/>
    </row>
    <row r="54" spans="2:2" x14ac:dyDescent="0.2">
      <c r="B54" s="324"/>
    </row>
    <row r="55" spans="2:2" x14ac:dyDescent="0.2">
      <c r="B55" s="324"/>
    </row>
    <row r="56" spans="2:2" x14ac:dyDescent="0.2">
      <c r="B56" s="324"/>
    </row>
    <row r="57" spans="2:2" x14ac:dyDescent="0.2">
      <c r="B57" s="324"/>
    </row>
    <row r="58" spans="2:2" x14ac:dyDescent="0.2">
      <c r="B58" s="324"/>
    </row>
    <row r="59" spans="2:2" x14ac:dyDescent="0.2">
      <c r="B59" s="325"/>
    </row>
    <row r="60" spans="2:2" x14ac:dyDescent="0.2">
      <c r="B60" s="324"/>
    </row>
    <row r="61" spans="2:2" x14ac:dyDescent="0.2">
      <c r="B61" s="46"/>
    </row>
    <row r="62" spans="2:2" x14ac:dyDescent="0.2">
      <c r="B62" s="46"/>
    </row>
    <row r="63" spans="2:2" x14ac:dyDescent="0.2">
      <c r="B63" s="46"/>
    </row>
    <row r="64" spans="2:2" x14ac:dyDescent="0.2">
      <c r="B64" s="46"/>
    </row>
    <row r="65" spans="2:2" x14ac:dyDescent="0.2">
      <c r="B65" s="84"/>
    </row>
    <row r="66" spans="2:2" x14ac:dyDescent="0.2">
      <c r="B66" s="84"/>
    </row>
    <row r="67" spans="2:2" x14ac:dyDescent="0.2">
      <c r="B67" s="84"/>
    </row>
    <row r="68" spans="2:2" x14ac:dyDescent="0.2">
      <c r="B68" s="84"/>
    </row>
    <row r="69" spans="2:2" x14ac:dyDescent="0.2">
      <c r="B69" s="83"/>
    </row>
    <row r="70" spans="2:2" x14ac:dyDescent="0.2">
      <c r="B70" s="47"/>
    </row>
    <row r="71" spans="2:2" x14ac:dyDescent="0.2">
      <c r="B71" s="47"/>
    </row>
    <row r="72" spans="2:2" x14ac:dyDescent="0.2">
      <c r="B72" s="47"/>
    </row>
    <row r="73" spans="2:2" x14ac:dyDescent="0.2">
      <c r="B73" s="47"/>
    </row>
    <row r="74" spans="2:2" x14ac:dyDescent="0.2">
      <c r="B74" s="47"/>
    </row>
    <row r="75" spans="2:2" x14ac:dyDescent="0.2">
      <c r="B75" s="47"/>
    </row>
    <row r="76" spans="2:2" x14ac:dyDescent="0.2">
      <c r="B76" s="47"/>
    </row>
    <row r="77" spans="2:2" x14ac:dyDescent="0.2">
      <c r="B77" s="47"/>
    </row>
    <row r="78" spans="2:2" x14ac:dyDescent="0.2">
      <c r="B78" s="47"/>
    </row>
    <row r="79" spans="2:2" x14ac:dyDescent="0.2">
      <c r="B79" s="47"/>
    </row>
    <row r="80" spans="2:2" x14ac:dyDescent="0.2">
      <c r="B80" s="47"/>
    </row>
    <row r="81" spans="2:2" x14ac:dyDescent="0.2">
      <c r="B81" s="47"/>
    </row>
    <row r="82" spans="2:2" x14ac:dyDescent="0.2">
      <c r="B82" s="47"/>
    </row>
    <row r="83" spans="2:2" x14ac:dyDescent="0.2">
      <c r="B83" s="46"/>
    </row>
    <row r="84" spans="2:2" x14ac:dyDescent="0.2">
      <c r="B84" s="46"/>
    </row>
    <row r="85" spans="2:2" x14ac:dyDescent="0.2">
      <c r="B85" s="46"/>
    </row>
    <row r="86" spans="2:2" x14ac:dyDescent="0.2">
      <c r="B86" s="84"/>
    </row>
    <row r="87" spans="2:2" x14ac:dyDescent="0.2">
      <c r="B87" s="47"/>
    </row>
    <row r="88" spans="2:2" x14ac:dyDescent="0.2">
      <c r="B88" s="47"/>
    </row>
    <row r="89" spans="2:2" x14ac:dyDescent="0.2">
      <c r="B89" s="47"/>
    </row>
    <row r="90" spans="2:2" x14ac:dyDescent="0.2">
      <c r="B90" s="45"/>
    </row>
    <row r="91" spans="2:2" x14ac:dyDescent="0.2">
      <c r="B91" s="45"/>
    </row>
    <row r="92" spans="2:2" x14ac:dyDescent="0.2">
      <c r="B92" s="48"/>
    </row>
    <row r="93" spans="2:2" x14ac:dyDescent="0.2">
      <c r="B93" s="83"/>
    </row>
    <row r="94" spans="2:2" x14ac:dyDescent="0.2">
      <c r="B94" s="48"/>
    </row>
    <row r="95" spans="2:2" x14ac:dyDescent="0.2">
      <c r="B95" s="48"/>
    </row>
    <row r="96" spans="2:2" x14ac:dyDescent="0.2">
      <c r="B96" s="48"/>
    </row>
    <row r="97" spans="2:2" x14ac:dyDescent="0.2">
      <c r="B97" s="48"/>
    </row>
    <row r="98" spans="2:2" x14ac:dyDescent="0.2">
      <c r="B98" s="48"/>
    </row>
    <row r="99" spans="2:2" x14ac:dyDescent="0.2">
      <c r="B99" s="48"/>
    </row>
    <row r="100" spans="2:2" x14ac:dyDescent="0.2">
      <c r="B100" s="48"/>
    </row>
    <row r="101" spans="2:2" x14ac:dyDescent="0.2">
      <c r="B101" s="48"/>
    </row>
    <row r="102" spans="2:2" x14ac:dyDescent="0.2">
      <c r="B102" s="48"/>
    </row>
    <row r="103" spans="2:2" x14ac:dyDescent="0.2">
      <c r="B103" s="48"/>
    </row>
    <row r="104" spans="2:2" x14ac:dyDescent="0.2">
      <c r="B104" s="48"/>
    </row>
    <row r="105" spans="2:2" x14ac:dyDescent="0.2">
      <c r="B105" s="48"/>
    </row>
    <row r="106" spans="2:2" x14ac:dyDescent="0.2">
      <c r="B106" s="48"/>
    </row>
    <row r="107" spans="2:2" x14ac:dyDescent="0.2">
      <c r="B107" s="48"/>
    </row>
  </sheetData>
  <mergeCells count="17">
    <mergeCell ref="C17:D17"/>
    <mergeCell ref="C15:D15"/>
    <mergeCell ref="C11:D11"/>
    <mergeCell ref="C13:D13"/>
    <mergeCell ref="C3:D3"/>
    <mergeCell ref="C7:D7"/>
    <mergeCell ref="C10:D10"/>
    <mergeCell ref="C8:D8"/>
    <mergeCell ref="C5:D5"/>
    <mergeCell ref="C26:D26"/>
    <mergeCell ref="C28:D28"/>
    <mergeCell ref="C24:D24"/>
    <mergeCell ref="C18:D18"/>
    <mergeCell ref="C21:D21"/>
    <mergeCell ref="C20:D20"/>
    <mergeCell ref="C23:D23"/>
    <mergeCell ref="B25:D25"/>
  </mergeCells>
  <phoneticPr fontId="8" type="noConversion"/>
  <pageMargins left="0.23622047244094491" right="0.23622047244094491" top="0.74803149606299213" bottom="0.74803149606299213" header="0.31496062992125984" footer="0.31496062992125984"/>
  <pageSetup paperSize="9" firstPageNumber="2" orientation="portrait" r:id="rId1"/>
  <headerFooter alignWithMargins="0"/>
  <rowBreaks count="1" manualBreakCount="1">
    <brk id="14"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9A20-CDFD-41E3-B587-DA6A86C2CB94}">
  <dimension ref="A1:J114"/>
  <sheetViews>
    <sheetView showGridLines="0" view="pageBreakPreview" topLeftCell="A23" zoomScaleNormal="100" zoomScaleSheetLayoutView="100" workbookViewId="0">
      <selection activeCell="E78" sqref="E78:F78"/>
    </sheetView>
  </sheetViews>
  <sheetFormatPr defaultColWidth="9.140625" defaultRowHeight="12.75" x14ac:dyDescent="0.2"/>
  <cols>
    <col min="1" max="1" width="3.85546875" style="41" customWidth="1"/>
    <col min="2" max="2" width="3.140625" style="41" customWidth="1"/>
    <col min="3" max="3" width="21.42578125" style="17" customWidth="1"/>
    <col min="4" max="4" width="26.42578125" style="17" customWidth="1"/>
    <col min="5" max="8" width="14.85546875" style="17" customWidth="1"/>
    <col min="9" max="10" width="9.140625" style="17"/>
    <col min="11" max="11" width="52" style="17" customWidth="1"/>
    <col min="12" max="12" width="9.140625" style="17"/>
    <col min="13" max="13" width="1.28515625" style="17" customWidth="1"/>
    <col min="14" max="16384" width="9.140625" style="17"/>
  </cols>
  <sheetData>
    <row r="1" spans="1:10" ht="15.75" x14ac:dyDescent="0.2">
      <c r="A1" s="347" t="s">
        <v>142</v>
      </c>
      <c r="B1" s="83"/>
      <c r="C1" s="510" t="s">
        <v>143</v>
      </c>
      <c r="G1" s="16"/>
      <c r="H1" s="16"/>
    </row>
    <row r="2" spans="1:10" ht="12.75" customHeight="1" x14ac:dyDescent="0.2">
      <c r="C2" s="438"/>
      <c r="G2" s="16"/>
      <c r="H2" s="16"/>
    </row>
    <row r="3" spans="1:10" ht="92.45" customHeight="1" x14ac:dyDescent="0.2">
      <c r="C3" s="760" t="s">
        <v>809</v>
      </c>
      <c r="D3" s="760"/>
      <c r="E3" s="760"/>
      <c r="F3" s="760"/>
      <c r="G3" s="760"/>
      <c r="H3" s="760"/>
    </row>
    <row r="4" spans="1:10" ht="208.5" customHeight="1" x14ac:dyDescent="0.2">
      <c r="A4" s="42"/>
      <c r="B4" s="42"/>
      <c r="C4" s="761" t="s">
        <v>808</v>
      </c>
      <c r="D4" s="762"/>
      <c r="E4" s="762"/>
      <c r="F4" s="762"/>
      <c r="G4" s="762"/>
      <c r="H4" s="762"/>
    </row>
    <row r="5" spans="1:10" x14ac:dyDescent="0.2">
      <c r="A5" s="42"/>
      <c r="B5" s="42"/>
      <c r="C5" s="365"/>
    </row>
    <row r="6" spans="1:10" ht="15" customHeight="1" x14ac:dyDescent="0.2">
      <c r="C6" s="763" t="s">
        <v>905</v>
      </c>
      <c r="D6" s="764"/>
      <c r="E6" s="764"/>
      <c r="F6" s="764"/>
      <c r="G6" s="764"/>
      <c r="H6" s="764"/>
    </row>
    <row r="7" spans="1:10" x14ac:dyDescent="0.2">
      <c r="A7" s="43"/>
      <c r="B7" s="43"/>
      <c r="C7" s="765" t="s">
        <v>144</v>
      </c>
      <c r="D7" s="765"/>
      <c r="E7" s="765"/>
      <c r="F7" s="765"/>
      <c r="G7" s="765"/>
      <c r="H7" s="765"/>
    </row>
    <row r="8" spans="1:10" x14ac:dyDescent="0.2">
      <c r="A8" s="44"/>
      <c r="B8" s="44"/>
      <c r="C8" s="439"/>
      <c r="D8" s="16"/>
      <c r="E8" s="16"/>
      <c r="F8" s="16"/>
      <c r="G8" s="16"/>
      <c r="H8" s="16"/>
    </row>
    <row r="9" spans="1:10" x14ac:dyDescent="0.2">
      <c r="A9" s="347" t="s">
        <v>142</v>
      </c>
      <c r="B9" s="83"/>
      <c r="C9" s="349" t="s">
        <v>145</v>
      </c>
      <c r="D9" s="16"/>
      <c r="E9" s="16"/>
      <c r="F9" s="16"/>
      <c r="G9" s="16"/>
      <c r="H9" s="16"/>
    </row>
    <row r="10" spans="1:10" ht="12.75" customHeight="1" x14ac:dyDescent="0.2">
      <c r="A10" s="750"/>
      <c r="B10" s="324"/>
      <c r="C10" s="767" t="s">
        <v>146</v>
      </c>
      <c r="D10" s="767" t="s">
        <v>147</v>
      </c>
      <c r="E10" s="512"/>
      <c r="F10" s="512" t="str">
        <f>Title!AB2</f>
        <v>2024/25</v>
      </c>
      <c r="G10" s="512" t="str">
        <f>Title!AC2</f>
        <v>2025/26</v>
      </c>
      <c r="H10" s="512" t="str">
        <f>Title!AD2</f>
        <v>2026/27</v>
      </c>
    </row>
    <row r="11" spans="1:10" ht="12.75" customHeight="1" x14ac:dyDescent="0.2">
      <c r="A11" s="750"/>
      <c r="B11" s="324"/>
      <c r="C11" s="767"/>
      <c r="D11" s="767"/>
      <c r="E11" s="512"/>
      <c r="F11" s="512" t="s">
        <v>80</v>
      </c>
      <c r="G11" s="512" t="s">
        <v>81</v>
      </c>
      <c r="H11" s="512" t="s">
        <v>148</v>
      </c>
    </row>
    <row r="12" spans="1:10" ht="13.5" customHeight="1" x14ac:dyDescent="0.2">
      <c r="A12" s="750"/>
      <c r="B12" s="324"/>
      <c r="C12" s="767"/>
      <c r="D12" s="767"/>
      <c r="E12" s="512"/>
      <c r="F12" s="512" t="s">
        <v>149</v>
      </c>
      <c r="G12" s="512" t="s">
        <v>149</v>
      </c>
      <c r="H12" s="512" t="s">
        <v>149</v>
      </c>
    </row>
    <row r="13" spans="1:10" x14ac:dyDescent="0.2">
      <c r="A13" s="750"/>
      <c r="B13" s="324"/>
      <c r="C13" s="767"/>
      <c r="D13" s="767"/>
      <c r="E13" s="512"/>
      <c r="F13" s="512"/>
      <c r="G13" s="512"/>
      <c r="H13" s="512"/>
    </row>
    <row r="14" spans="1:10" ht="16.5" customHeight="1" x14ac:dyDescent="0.2">
      <c r="A14" s="750"/>
      <c r="B14" s="324"/>
      <c r="C14" s="440" t="s">
        <v>146</v>
      </c>
      <c r="D14" s="768" t="s">
        <v>150</v>
      </c>
      <c r="E14" s="441" t="s">
        <v>151</v>
      </c>
      <c r="F14" s="442">
        <v>0</v>
      </c>
      <c r="G14" s="442">
        <v>0</v>
      </c>
      <c r="H14" s="443">
        <v>0</v>
      </c>
      <c r="J14" s="98"/>
    </row>
    <row r="15" spans="1:10" ht="16.5" customHeight="1" x14ac:dyDescent="0.2">
      <c r="A15" s="750"/>
      <c r="B15" s="324"/>
      <c r="C15" s="440"/>
      <c r="D15" s="768"/>
      <c r="E15" s="162" t="s">
        <v>152</v>
      </c>
      <c r="F15" s="444">
        <v>0</v>
      </c>
      <c r="G15" s="444">
        <v>0</v>
      </c>
      <c r="H15" s="445">
        <v>0</v>
      </c>
      <c r="J15" s="98"/>
    </row>
    <row r="16" spans="1:10" ht="15" customHeight="1" x14ac:dyDescent="0.2">
      <c r="A16" s="750"/>
      <c r="B16" s="324"/>
      <c r="C16" s="440"/>
      <c r="D16" s="768"/>
      <c r="E16" s="352" t="s">
        <v>153</v>
      </c>
      <c r="F16" s="446">
        <f>F14-F15</f>
        <v>0</v>
      </c>
      <c r="G16" s="446">
        <f t="shared" ref="G16:H16" si="0">G14-G15</f>
        <v>0</v>
      </c>
      <c r="H16" s="446">
        <f t="shared" si="0"/>
        <v>0</v>
      </c>
    </row>
    <row r="17" spans="1:8" ht="13.5" customHeight="1" x14ac:dyDescent="0.2">
      <c r="A17" s="750"/>
      <c r="B17" s="324"/>
      <c r="C17" s="165" t="s">
        <v>146</v>
      </c>
      <c r="D17" s="769" t="s">
        <v>150</v>
      </c>
      <c r="E17" s="166" t="s">
        <v>151</v>
      </c>
      <c r="F17" s="447">
        <v>0</v>
      </c>
      <c r="G17" s="447">
        <v>0</v>
      </c>
      <c r="H17" s="448">
        <v>0</v>
      </c>
    </row>
    <row r="18" spans="1:8" ht="13.5" customHeight="1" x14ac:dyDescent="0.2">
      <c r="A18" s="750"/>
      <c r="B18" s="324"/>
      <c r="C18" s="440"/>
      <c r="D18" s="770"/>
      <c r="E18" s="162" t="s">
        <v>152</v>
      </c>
      <c r="F18" s="444">
        <v>0</v>
      </c>
      <c r="G18" s="444">
        <v>0</v>
      </c>
      <c r="H18" s="445">
        <v>0</v>
      </c>
    </row>
    <row r="19" spans="1:8" ht="13.5" customHeight="1" x14ac:dyDescent="0.2">
      <c r="A19" s="750"/>
      <c r="B19" s="324"/>
      <c r="C19" s="440"/>
      <c r="D19" s="770"/>
      <c r="E19" s="352" t="s">
        <v>153</v>
      </c>
      <c r="F19" s="446">
        <f>F17-F18</f>
        <v>0</v>
      </c>
      <c r="G19" s="446">
        <f t="shared" ref="G19:H19" si="1">G17-G18</f>
        <v>0</v>
      </c>
      <c r="H19" s="446">
        <f t="shared" si="1"/>
        <v>0</v>
      </c>
    </row>
    <row r="20" spans="1:8" x14ac:dyDescent="0.2">
      <c r="A20" s="766"/>
      <c r="B20" s="325"/>
      <c r="C20" s="163"/>
      <c r="D20" s="771"/>
      <c r="E20" s="163"/>
      <c r="F20" s="163"/>
      <c r="G20" s="163"/>
      <c r="H20" s="164"/>
    </row>
    <row r="21" spans="1:8" ht="39.6" customHeight="1" x14ac:dyDescent="0.2">
      <c r="A21" s="750"/>
      <c r="B21" s="324"/>
      <c r="C21" s="440"/>
      <c r="D21" s="440"/>
      <c r="E21" s="440"/>
      <c r="F21" s="440"/>
      <c r="G21" s="440"/>
      <c r="H21" s="449"/>
    </row>
    <row r="22" spans="1:8" x14ac:dyDescent="0.2">
      <c r="A22" s="347" t="s">
        <v>142</v>
      </c>
      <c r="B22" s="83"/>
      <c r="C22" s="364" t="s">
        <v>906</v>
      </c>
      <c r="D22" s="450"/>
      <c r="E22" s="450"/>
      <c r="F22" s="450"/>
      <c r="G22" s="450"/>
      <c r="H22" s="450"/>
    </row>
    <row r="23" spans="1:8" ht="13.5" customHeight="1" x14ac:dyDescent="0.2">
      <c r="A23" s="47"/>
      <c r="B23" s="47"/>
      <c r="C23" s="773" t="s">
        <v>910</v>
      </c>
      <c r="D23" s="773"/>
      <c r="E23" s="773"/>
      <c r="F23" s="773"/>
      <c r="G23" s="773"/>
      <c r="H23" s="773"/>
    </row>
    <row r="24" spans="1:8" ht="13.5" customHeight="1" x14ac:dyDescent="0.2">
      <c r="A24" s="47"/>
      <c r="B24" s="47"/>
      <c r="C24" s="773" t="s">
        <v>911</v>
      </c>
      <c r="D24" s="773"/>
      <c r="E24" s="773"/>
      <c r="F24" s="773"/>
      <c r="G24" s="773"/>
      <c r="H24" s="773"/>
    </row>
    <row r="25" spans="1:8" x14ac:dyDescent="0.2">
      <c r="A25" s="47"/>
      <c r="B25" s="750"/>
      <c r="C25" s="750"/>
      <c r="D25" s="750"/>
      <c r="E25" s="451"/>
      <c r="F25" s="451"/>
      <c r="G25" s="451"/>
      <c r="H25" s="451"/>
    </row>
    <row r="26" spans="1:8" x14ac:dyDescent="0.2">
      <c r="A26" s="774"/>
      <c r="B26" s="81"/>
      <c r="C26" s="452" t="s">
        <v>907</v>
      </c>
      <c r="D26" s="167"/>
      <c r="E26" s="167"/>
      <c r="F26" s="167"/>
      <c r="G26" s="167"/>
      <c r="H26" s="167"/>
    </row>
    <row r="27" spans="1:8" ht="13.5" customHeight="1" x14ac:dyDescent="0.2">
      <c r="A27" s="774"/>
      <c r="B27" s="81"/>
      <c r="C27" s="773" t="s">
        <v>912</v>
      </c>
      <c r="D27" s="773"/>
      <c r="E27" s="773"/>
      <c r="F27" s="773"/>
      <c r="G27" s="773"/>
      <c r="H27" s="773"/>
    </row>
    <row r="28" spans="1:8" ht="13.5" customHeight="1" x14ac:dyDescent="0.2">
      <c r="A28" s="774"/>
      <c r="B28" s="81"/>
      <c r="C28" s="773" t="s">
        <v>913</v>
      </c>
      <c r="D28" s="773"/>
      <c r="E28" s="773"/>
      <c r="F28" s="773"/>
      <c r="G28" s="773"/>
      <c r="H28" s="773"/>
    </row>
    <row r="29" spans="1:8" x14ac:dyDescent="0.2">
      <c r="A29" s="774"/>
      <c r="B29" s="81"/>
      <c r="C29" s="167"/>
      <c r="D29" s="167"/>
      <c r="E29" s="167"/>
      <c r="F29" s="167"/>
      <c r="G29" s="167"/>
      <c r="H29" s="167"/>
    </row>
    <row r="30" spans="1:8" x14ac:dyDescent="0.2">
      <c r="A30" s="347" t="s">
        <v>154</v>
      </c>
      <c r="B30" s="83"/>
      <c r="C30" s="775" t="s">
        <v>908</v>
      </c>
      <c r="D30" s="775"/>
      <c r="E30" s="775"/>
      <c r="F30" s="775"/>
      <c r="G30" s="775"/>
      <c r="H30" s="775"/>
    </row>
    <row r="31" spans="1:8" x14ac:dyDescent="0.2">
      <c r="A31" s="47"/>
      <c r="B31" s="47"/>
      <c r="C31" s="776"/>
      <c r="D31" s="776"/>
      <c r="E31" s="776"/>
      <c r="F31" s="776"/>
      <c r="G31" s="776"/>
      <c r="H31" s="776"/>
    </row>
    <row r="32" spans="1:8" ht="13.5" customHeight="1" x14ac:dyDescent="0.2">
      <c r="A32" s="47"/>
      <c r="B32" s="47"/>
      <c r="C32" s="767" t="s">
        <v>879</v>
      </c>
      <c r="D32" s="767" t="s">
        <v>155</v>
      </c>
      <c r="E32" s="512"/>
      <c r="F32" s="512" t="str">
        <f>Title!AB2</f>
        <v>2024/25</v>
      </c>
      <c r="G32" s="512" t="str">
        <f>Title!AC2</f>
        <v>2025/26</v>
      </c>
      <c r="H32" s="512" t="str">
        <f>Title!AD2</f>
        <v>2026/27</v>
      </c>
    </row>
    <row r="33" spans="1:8" ht="13.5" customHeight="1" x14ac:dyDescent="0.2">
      <c r="A33" s="47"/>
      <c r="B33" s="47"/>
      <c r="C33" s="777"/>
      <c r="D33" s="777"/>
      <c r="E33" s="512"/>
      <c r="F33" s="512" t="s">
        <v>80</v>
      </c>
      <c r="G33" s="512" t="s">
        <v>81</v>
      </c>
      <c r="H33" s="512" t="s">
        <v>148</v>
      </c>
    </row>
    <row r="34" spans="1:8" ht="18" customHeight="1" x14ac:dyDescent="0.2">
      <c r="A34" s="47"/>
      <c r="B34" s="47"/>
      <c r="C34" s="727" t="s">
        <v>156</v>
      </c>
      <c r="D34" s="778" t="s">
        <v>920</v>
      </c>
      <c r="E34" s="778"/>
      <c r="F34" s="169"/>
      <c r="G34" s="169"/>
      <c r="H34" s="169"/>
    </row>
    <row r="35" spans="1:8" ht="25.5" customHeight="1" x14ac:dyDescent="0.2">
      <c r="A35" s="47"/>
      <c r="B35" s="47"/>
      <c r="C35" s="779" t="s">
        <v>914</v>
      </c>
      <c r="D35" s="779"/>
      <c r="E35" s="779"/>
      <c r="F35" s="779"/>
      <c r="G35" s="779"/>
      <c r="H35" s="779"/>
    </row>
    <row r="36" spans="1:8" x14ac:dyDescent="0.2">
      <c r="A36" s="81"/>
      <c r="B36" s="81"/>
      <c r="C36" s="772"/>
      <c r="D36" s="772"/>
      <c r="E36" s="772"/>
      <c r="F36" s="772"/>
      <c r="G36" s="772"/>
      <c r="H36" s="772"/>
    </row>
    <row r="37" spans="1:8" ht="12.75" customHeight="1" x14ac:dyDescent="0.2">
      <c r="C37" s="763" t="s">
        <v>909</v>
      </c>
      <c r="D37" s="764"/>
      <c r="E37" s="764"/>
      <c r="F37" s="764"/>
      <c r="G37" s="764"/>
      <c r="H37" s="764"/>
    </row>
    <row r="38" spans="1:8" x14ac:dyDescent="0.2">
      <c r="A38" s="43"/>
      <c r="B38" s="43"/>
      <c r="C38" s="765" t="s">
        <v>157</v>
      </c>
      <c r="D38" s="765"/>
      <c r="E38" s="765"/>
      <c r="F38" s="765"/>
      <c r="G38" s="765"/>
      <c r="H38" s="765"/>
    </row>
    <row r="39" spans="1:8" x14ac:dyDescent="0.2">
      <c r="A39" s="44"/>
      <c r="B39" s="44"/>
      <c r="C39" s="439"/>
      <c r="D39" s="16"/>
      <c r="E39" s="16"/>
      <c r="F39" s="16"/>
      <c r="G39" s="16"/>
      <c r="H39" s="16"/>
    </row>
    <row r="40" spans="1:8" x14ac:dyDescent="0.2">
      <c r="A40" s="347" t="s">
        <v>142</v>
      </c>
      <c r="B40" s="83"/>
      <c r="C40" s="349" t="s">
        <v>145</v>
      </c>
      <c r="D40" s="168"/>
      <c r="E40" s="168"/>
      <c r="F40" s="168"/>
      <c r="G40" s="168"/>
      <c r="H40" s="168"/>
    </row>
    <row r="41" spans="1:8" x14ac:dyDescent="0.2">
      <c r="A41" s="750"/>
      <c r="B41" s="324"/>
      <c r="C41" s="780" t="s">
        <v>146</v>
      </c>
      <c r="D41" s="780" t="s">
        <v>147</v>
      </c>
      <c r="E41" s="511"/>
      <c r="F41" s="512" t="str">
        <f>Title!AB2</f>
        <v>2024/25</v>
      </c>
      <c r="G41" s="512" t="str">
        <f>Title!AC2</f>
        <v>2025/26</v>
      </c>
      <c r="H41" s="512" t="str">
        <f>Title!AD2</f>
        <v>2026/27</v>
      </c>
    </row>
    <row r="42" spans="1:8" ht="12" customHeight="1" x14ac:dyDescent="0.2">
      <c r="A42" s="750"/>
      <c r="B42" s="324"/>
      <c r="C42" s="780"/>
      <c r="D42" s="780"/>
      <c r="E42" s="511"/>
      <c r="F42" s="511" t="s">
        <v>80</v>
      </c>
      <c r="G42" s="511" t="s">
        <v>81</v>
      </c>
      <c r="H42" s="511" t="s">
        <v>148</v>
      </c>
    </row>
    <row r="43" spans="1:8" x14ac:dyDescent="0.2">
      <c r="A43" s="750"/>
      <c r="B43" s="324"/>
      <c r="C43" s="780"/>
      <c r="D43" s="780"/>
      <c r="E43" s="511"/>
      <c r="F43" s="511" t="s">
        <v>149</v>
      </c>
      <c r="G43" s="511" t="s">
        <v>149</v>
      </c>
      <c r="H43" s="511" t="s">
        <v>149</v>
      </c>
    </row>
    <row r="44" spans="1:8" x14ac:dyDescent="0.2">
      <c r="A44" s="750"/>
      <c r="B44" s="324"/>
      <c r="C44" s="440" t="s">
        <v>146</v>
      </c>
      <c r="D44" s="768" t="s">
        <v>150</v>
      </c>
      <c r="E44" s="441" t="s">
        <v>151</v>
      </c>
      <c r="F44" s="442">
        <v>0</v>
      </c>
      <c r="G44" s="442">
        <v>0</v>
      </c>
      <c r="H44" s="443">
        <v>0</v>
      </c>
    </row>
    <row r="45" spans="1:8" x14ac:dyDescent="0.2">
      <c r="A45" s="750"/>
      <c r="B45" s="324"/>
      <c r="C45" s="440"/>
      <c r="D45" s="768"/>
      <c r="E45" s="162" t="s">
        <v>152</v>
      </c>
      <c r="F45" s="444">
        <v>0</v>
      </c>
      <c r="G45" s="444">
        <v>0</v>
      </c>
      <c r="H45" s="445">
        <v>0</v>
      </c>
    </row>
    <row r="46" spans="1:8" x14ac:dyDescent="0.2">
      <c r="A46" s="750"/>
      <c r="B46" s="324"/>
      <c r="C46" s="440"/>
      <c r="D46" s="768"/>
      <c r="E46" s="353" t="s">
        <v>158</v>
      </c>
      <c r="F46" s="446">
        <f>F44-F45</f>
        <v>0</v>
      </c>
      <c r="G46" s="446">
        <f t="shared" ref="G46:H46" si="2">G44-G45</f>
        <v>0</v>
      </c>
      <c r="H46" s="446">
        <f t="shared" si="2"/>
        <v>0</v>
      </c>
    </row>
    <row r="47" spans="1:8" x14ac:dyDescent="0.2">
      <c r="A47" s="750"/>
      <c r="B47" s="324"/>
      <c r="C47" s="163"/>
      <c r="D47" s="781"/>
      <c r="E47" s="163"/>
      <c r="F47" s="163"/>
      <c r="G47" s="163"/>
      <c r="H47" s="164"/>
    </row>
    <row r="48" spans="1:8" x14ac:dyDescent="0.2">
      <c r="A48" s="750"/>
      <c r="B48" s="324"/>
      <c r="C48" s="440" t="s">
        <v>146</v>
      </c>
      <c r="D48" s="770" t="s">
        <v>150</v>
      </c>
      <c r="E48" s="441" t="s">
        <v>151</v>
      </c>
      <c r="F48" s="442">
        <v>0</v>
      </c>
      <c r="G48" s="442">
        <v>0</v>
      </c>
      <c r="H48" s="443">
        <v>0</v>
      </c>
    </row>
    <row r="49" spans="1:8" x14ac:dyDescent="0.2">
      <c r="A49" s="750"/>
      <c r="B49" s="324"/>
      <c r="C49" s="440"/>
      <c r="D49" s="770"/>
      <c r="E49" s="162" t="s">
        <v>152</v>
      </c>
      <c r="F49" s="444">
        <v>0</v>
      </c>
      <c r="G49" s="444">
        <v>0</v>
      </c>
      <c r="H49" s="445">
        <v>0</v>
      </c>
    </row>
    <row r="50" spans="1:8" x14ac:dyDescent="0.2">
      <c r="A50" s="750"/>
      <c r="B50" s="324"/>
      <c r="C50" s="440"/>
      <c r="D50" s="770"/>
      <c r="E50" s="353" t="s">
        <v>158</v>
      </c>
      <c r="F50" s="446">
        <f>F48-F49</f>
        <v>0</v>
      </c>
      <c r="G50" s="446">
        <f t="shared" ref="G50:H50" si="3">G48-G49</f>
        <v>0</v>
      </c>
      <c r="H50" s="446">
        <f t="shared" si="3"/>
        <v>0</v>
      </c>
    </row>
    <row r="51" spans="1:8" x14ac:dyDescent="0.2">
      <c r="A51" s="766"/>
      <c r="B51" s="325"/>
      <c r="C51" s="163"/>
      <c r="D51" s="771"/>
      <c r="E51" s="163"/>
      <c r="F51" s="163"/>
      <c r="G51" s="163"/>
      <c r="H51" s="164"/>
    </row>
    <row r="52" spans="1:8" x14ac:dyDescent="0.2">
      <c r="A52" s="750"/>
      <c r="B52" s="324"/>
      <c r="C52" s="440"/>
      <c r="D52" s="440"/>
      <c r="E52" s="440"/>
      <c r="F52" s="440"/>
      <c r="G52" s="440"/>
      <c r="H52" s="449"/>
    </row>
    <row r="53" spans="1:8" x14ac:dyDescent="0.2">
      <c r="A53" s="47"/>
      <c r="B53" s="47"/>
      <c r="C53" s="364" t="s">
        <v>906</v>
      </c>
      <c r="D53" s="450"/>
      <c r="E53" s="450"/>
      <c r="F53" s="450"/>
      <c r="G53" s="450"/>
      <c r="H53" s="450"/>
    </row>
    <row r="54" spans="1:8" x14ac:dyDescent="0.2">
      <c r="A54" s="47"/>
      <c r="B54" s="47"/>
      <c r="C54" s="773" t="s">
        <v>910</v>
      </c>
      <c r="D54" s="773"/>
      <c r="E54" s="773"/>
      <c r="F54" s="773"/>
      <c r="G54" s="773"/>
      <c r="H54" s="773"/>
    </row>
    <row r="55" spans="1:8" x14ac:dyDescent="0.2">
      <c r="A55" s="47"/>
      <c r="B55" s="47"/>
      <c r="C55" s="773" t="s">
        <v>911</v>
      </c>
      <c r="D55" s="773"/>
      <c r="E55" s="773"/>
      <c r="F55" s="773"/>
      <c r="G55" s="773"/>
      <c r="H55" s="773"/>
    </row>
    <row r="56" spans="1:8" x14ac:dyDescent="0.2">
      <c r="A56" s="47"/>
      <c r="B56" s="47"/>
      <c r="C56" s="451"/>
      <c r="D56" s="451"/>
      <c r="E56" s="451"/>
      <c r="F56" s="451"/>
      <c r="G56" s="451"/>
      <c r="H56" s="451"/>
    </row>
    <row r="57" spans="1:8" x14ac:dyDescent="0.2">
      <c r="A57" s="774"/>
      <c r="B57" s="81"/>
      <c r="C57" s="452" t="s">
        <v>907</v>
      </c>
      <c r="D57" s="167"/>
      <c r="E57" s="167"/>
      <c r="F57" s="167"/>
      <c r="G57" s="167"/>
      <c r="H57" s="167"/>
    </row>
    <row r="58" spans="1:8" x14ac:dyDescent="0.2">
      <c r="A58" s="774"/>
      <c r="B58" s="81"/>
      <c r="C58" s="773" t="s">
        <v>912</v>
      </c>
      <c r="D58" s="773"/>
      <c r="E58" s="773"/>
      <c r="F58" s="773"/>
      <c r="G58" s="773"/>
      <c r="H58" s="773"/>
    </row>
    <row r="59" spans="1:8" x14ac:dyDescent="0.2">
      <c r="A59" s="774"/>
      <c r="B59" s="81"/>
      <c r="C59" s="773" t="s">
        <v>913</v>
      </c>
      <c r="D59" s="773"/>
      <c r="E59" s="773"/>
      <c r="F59" s="773"/>
      <c r="G59" s="773"/>
      <c r="H59" s="773"/>
    </row>
    <row r="60" spans="1:8" x14ac:dyDescent="0.2">
      <c r="A60" s="774"/>
      <c r="B60" s="81"/>
      <c r="C60" s="167"/>
      <c r="D60" s="167"/>
      <c r="E60" s="167"/>
      <c r="F60" s="167"/>
      <c r="G60" s="167"/>
      <c r="H60" s="167"/>
    </row>
    <row r="61" spans="1:8" x14ac:dyDescent="0.2">
      <c r="A61" s="347" t="s">
        <v>154</v>
      </c>
      <c r="B61" s="83"/>
      <c r="C61" s="775" t="s">
        <v>908</v>
      </c>
      <c r="D61" s="775"/>
      <c r="E61" s="775"/>
      <c r="F61" s="775"/>
      <c r="G61" s="775"/>
      <c r="H61" s="775"/>
    </row>
    <row r="62" spans="1:8" x14ac:dyDescent="0.2">
      <c r="A62" s="47"/>
      <c r="B62" s="47"/>
      <c r="C62" s="780" t="s">
        <v>879</v>
      </c>
      <c r="D62" s="780" t="s">
        <v>155</v>
      </c>
      <c r="E62" s="637"/>
      <c r="F62" s="512" t="str">
        <f>F41</f>
        <v>2024/25</v>
      </c>
      <c r="G62" s="512" t="str">
        <f t="shared" ref="G62:H62" si="4">G41</f>
        <v>2025/26</v>
      </c>
      <c r="H62" s="512" t="str">
        <f t="shared" si="4"/>
        <v>2026/27</v>
      </c>
    </row>
    <row r="63" spans="1:8" ht="12.75" customHeight="1" x14ac:dyDescent="0.2">
      <c r="A63" s="47"/>
      <c r="B63" s="47"/>
      <c r="C63" s="780"/>
      <c r="D63" s="780"/>
      <c r="E63" s="511"/>
      <c r="F63" s="637" t="s">
        <v>80</v>
      </c>
      <c r="G63" s="637" t="s">
        <v>81</v>
      </c>
      <c r="H63" s="511" t="s">
        <v>148</v>
      </c>
    </row>
    <row r="64" spans="1:8" ht="22.5" customHeight="1" x14ac:dyDescent="0.2">
      <c r="A64" s="47"/>
      <c r="B64" s="47"/>
      <c r="C64" s="726" t="s">
        <v>921</v>
      </c>
      <c r="D64" s="782" t="s">
        <v>163</v>
      </c>
      <c r="E64" s="782"/>
      <c r="F64" s="636"/>
      <c r="G64" s="636"/>
      <c r="H64" s="636"/>
    </row>
    <row r="65" spans="1:10" x14ac:dyDescent="0.2">
      <c r="A65" s="47"/>
      <c r="B65" s="47"/>
      <c r="C65" s="769" t="s">
        <v>914</v>
      </c>
      <c r="D65" s="769"/>
      <c r="E65" s="769"/>
      <c r="F65" s="769"/>
      <c r="G65" s="769"/>
      <c r="H65" s="769"/>
    </row>
    <row r="66" spans="1:10" x14ac:dyDescent="0.2">
      <c r="A66" s="47"/>
      <c r="B66" s="47"/>
      <c r="C66" s="453"/>
      <c r="D66" s="453"/>
      <c r="E66" s="453"/>
      <c r="F66" s="453"/>
      <c r="G66" s="453"/>
      <c r="H66" s="453"/>
    </row>
    <row r="67" spans="1:10" ht="16.5" customHeight="1" x14ac:dyDescent="0.2">
      <c r="A67" s="47"/>
      <c r="B67" s="47"/>
      <c r="C67" s="783" t="s">
        <v>908</v>
      </c>
      <c r="D67" s="783"/>
      <c r="E67" s="783"/>
      <c r="F67" s="783"/>
      <c r="G67" s="783"/>
      <c r="H67" s="783"/>
      <c r="J67" s="98"/>
    </row>
    <row r="68" spans="1:10" x14ac:dyDescent="0.2">
      <c r="A68" s="454"/>
      <c r="B68" s="47"/>
      <c r="C68" s="455"/>
      <c r="D68" s="455"/>
      <c r="E68" s="455"/>
      <c r="F68" s="455"/>
      <c r="G68" s="455"/>
      <c r="H68" s="456"/>
    </row>
    <row r="69" spans="1:10" ht="38.25" customHeight="1" x14ac:dyDescent="0.2">
      <c r="A69" s="454"/>
      <c r="B69" s="47"/>
      <c r="C69" s="511" t="s">
        <v>879</v>
      </c>
      <c r="D69" s="511" t="s">
        <v>155</v>
      </c>
      <c r="E69" s="780" t="s">
        <v>159</v>
      </c>
      <c r="F69" s="780"/>
      <c r="G69" s="780" t="s">
        <v>160</v>
      </c>
      <c r="H69" s="780"/>
    </row>
    <row r="70" spans="1:10" ht="76.5" customHeight="1" x14ac:dyDescent="0.2">
      <c r="A70" s="454"/>
      <c r="B70" s="47"/>
      <c r="C70" s="457" t="s">
        <v>161</v>
      </c>
      <c r="D70" s="685" t="s">
        <v>920</v>
      </c>
      <c r="E70" s="784" t="s">
        <v>837</v>
      </c>
      <c r="F70" s="784"/>
      <c r="G70" s="784" t="s">
        <v>162</v>
      </c>
      <c r="H70" s="784"/>
    </row>
    <row r="71" spans="1:10" ht="74.099999999999994" customHeight="1" x14ac:dyDescent="0.2">
      <c r="A71" s="454"/>
      <c r="B71" s="47"/>
      <c r="C71" s="458"/>
      <c r="D71" s="686" t="s">
        <v>922</v>
      </c>
      <c r="E71" s="782" t="s">
        <v>816</v>
      </c>
      <c r="F71" s="782"/>
      <c r="G71" s="782" t="s">
        <v>817</v>
      </c>
      <c r="H71" s="782"/>
    </row>
    <row r="72" spans="1:10" ht="47.25" customHeight="1" x14ac:dyDescent="0.2">
      <c r="A72" s="454"/>
      <c r="B72" s="47"/>
      <c r="C72" s="688" t="s">
        <v>819</v>
      </c>
      <c r="D72" s="688" t="s">
        <v>818</v>
      </c>
      <c r="E72" s="769" t="s">
        <v>169</v>
      </c>
      <c r="F72" s="769"/>
      <c r="G72" s="769" t="s">
        <v>170</v>
      </c>
      <c r="H72" s="769"/>
    </row>
    <row r="73" spans="1:10" ht="51" customHeight="1" x14ac:dyDescent="0.2">
      <c r="A73" s="454"/>
      <c r="B73" s="47"/>
      <c r="C73" s="457"/>
      <c r="D73" s="685" t="s">
        <v>923</v>
      </c>
      <c r="E73" s="770" t="s">
        <v>830</v>
      </c>
      <c r="F73" s="770"/>
      <c r="G73" s="770" t="s">
        <v>175</v>
      </c>
      <c r="H73" s="770"/>
    </row>
    <row r="74" spans="1:10" ht="63.95" customHeight="1" x14ac:dyDescent="0.2">
      <c r="A74" s="454"/>
      <c r="B74" s="47"/>
      <c r="C74" s="457"/>
      <c r="D74" s="457"/>
      <c r="E74" s="770" t="s">
        <v>829</v>
      </c>
      <c r="F74" s="770"/>
      <c r="G74" s="770" t="s">
        <v>176</v>
      </c>
      <c r="H74" s="770"/>
    </row>
    <row r="75" spans="1:10" ht="74.099999999999994" customHeight="1" x14ac:dyDescent="0.2">
      <c r="A75" s="454"/>
      <c r="B75" s="47"/>
      <c r="C75" s="688" t="s">
        <v>820</v>
      </c>
      <c r="D75" s="688" t="s">
        <v>165</v>
      </c>
      <c r="E75" s="769" t="s">
        <v>166</v>
      </c>
      <c r="F75" s="769"/>
      <c r="G75" s="769" t="s">
        <v>167</v>
      </c>
      <c r="H75" s="769"/>
    </row>
    <row r="76" spans="1:10" ht="74.099999999999994" customHeight="1" x14ac:dyDescent="0.2">
      <c r="A76" s="454"/>
      <c r="B76" s="47"/>
      <c r="C76" s="457"/>
      <c r="D76" s="685" t="s">
        <v>171</v>
      </c>
      <c r="E76" s="784" t="s">
        <v>821</v>
      </c>
      <c r="F76" s="784"/>
      <c r="G76" s="784" t="s">
        <v>825</v>
      </c>
      <c r="H76" s="784"/>
    </row>
    <row r="77" spans="1:10" ht="105.75" customHeight="1" x14ac:dyDescent="0.2">
      <c r="A77" s="459"/>
      <c r="B77" s="81"/>
      <c r="C77" s="689" t="s">
        <v>822</v>
      </c>
      <c r="D77" s="689" t="s">
        <v>172</v>
      </c>
      <c r="E77" s="769" t="s">
        <v>173</v>
      </c>
      <c r="F77" s="769"/>
      <c r="G77" s="769" t="s">
        <v>174</v>
      </c>
      <c r="H77" s="769"/>
    </row>
    <row r="78" spans="1:10" ht="74.099999999999994" customHeight="1" x14ac:dyDescent="0.2">
      <c r="A78" s="454"/>
      <c r="B78" s="47"/>
      <c r="C78" s="457"/>
      <c r="D78" s="685" t="s">
        <v>163</v>
      </c>
      <c r="E78" s="784" t="s">
        <v>924</v>
      </c>
      <c r="F78" s="784"/>
      <c r="G78" s="770" t="s">
        <v>164</v>
      </c>
      <c r="H78" s="770"/>
    </row>
    <row r="79" spans="1:10" ht="51" customHeight="1" x14ac:dyDescent="0.2">
      <c r="A79" s="454"/>
      <c r="B79" s="47"/>
      <c r="C79" s="687" t="s">
        <v>823</v>
      </c>
      <c r="D79" s="687" t="s">
        <v>818</v>
      </c>
      <c r="E79" s="778" t="s">
        <v>824</v>
      </c>
      <c r="F79" s="778"/>
      <c r="G79" s="778" t="s">
        <v>826</v>
      </c>
      <c r="H79" s="778"/>
    </row>
    <row r="80" spans="1:10" ht="50.25" customHeight="1" x14ac:dyDescent="0.2">
      <c r="A80" s="454"/>
      <c r="B80" s="47"/>
      <c r="C80" s="458"/>
      <c r="D80" s="686" t="s">
        <v>171</v>
      </c>
      <c r="E80" s="782" t="s">
        <v>827</v>
      </c>
      <c r="F80" s="782"/>
      <c r="G80" s="782" t="s">
        <v>828</v>
      </c>
      <c r="H80" s="782"/>
    </row>
    <row r="81" spans="1:8" ht="15" x14ac:dyDescent="0.25">
      <c r="A81" s="45"/>
      <c r="B81" s="45"/>
      <c r="C81" s="786"/>
      <c r="D81" s="786"/>
      <c r="E81" s="786"/>
      <c r="F81" s="786"/>
      <c r="G81" s="786"/>
      <c r="H81" s="786"/>
    </row>
    <row r="82" spans="1:8" x14ac:dyDescent="0.2">
      <c r="A82" s="45"/>
      <c r="B82" s="45"/>
      <c r="C82" s="787"/>
      <c r="D82" s="787"/>
      <c r="E82" s="787"/>
      <c r="F82" s="787"/>
      <c r="G82" s="787"/>
      <c r="H82" s="787"/>
    </row>
    <row r="83" spans="1:8" x14ac:dyDescent="0.2">
      <c r="A83" s="48"/>
      <c r="B83" s="48"/>
      <c r="C83" s="16"/>
      <c r="D83" s="16"/>
      <c r="E83" s="16"/>
      <c r="F83" s="16"/>
      <c r="G83" s="16"/>
      <c r="H83" s="16"/>
    </row>
    <row r="84" spans="1:8" ht="12.75" customHeight="1" x14ac:dyDescent="0.2">
      <c r="A84" s="347" t="s">
        <v>177</v>
      </c>
      <c r="B84" s="83"/>
      <c r="C84" s="763" t="s">
        <v>178</v>
      </c>
      <c r="D84" s="764"/>
      <c r="E84" s="764"/>
      <c r="F84" s="764"/>
      <c r="G84" s="764"/>
      <c r="H84" s="764"/>
    </row>
    <row r="85" spans="1:8" ht="12.75" customHeight="1" x14ac:dyDescent="0.25">
      <c r="A85" s="83"/>
      <c r="B85" s="83"/>
      <c r="C85" s="95"/>
      <c r="D85" s="96"/>
      <c r="E85" s="96"/>
      <c r="F85" s="96"/>
      <c r="G85" s="96"/>
      <c r="H85" s="96"/>
    </row>
    <row r="86" spans="1:8" ht="22.5" customHeight="1" x14ac:dyDescent="0.2">
      <c r="A86" s="48"/>
      <c r="B86" s="48"/>
      <c r="C86" s="511"/>
      <c r="D86" s="511"/>
      <c r="E86" s="511"/>
      <c r="F86" s="780" t="s">
        <v>179</v>
      </c>
      <c r="G86" s="780" t="s">
        <v>180</v>
      </c>
      <c r="H86" s="780" t="s">
        <v>181</v>
      </c>
    </row>
    <row r="87" spans="1:8" ht="12.75" customHeight="1" x14ac:dyDescent="0.2">
      <c r="A87" s="48"/>
      <c r="B87" s="48"/>
      <c r="C87" s="511"/>
      <c r="D87" s="511"/>
      <c r="E87" s="511"/>
      <c r="F87" s="780"/>
      <c r="G87" s="780"/>
      <c r="H87" s="780"/>
    </row>
    <row r="88" spans="1:8" x14ac:dyDescent="0.2">
      <c r="A88" s="48"/>
      <c r="B88" s="48"/>
      <c r="C88" s="511"/>
      <c r="D88" s="511"/>
      <c r="E88" s="511"/>
      <c r="F88" s="511" t="s">
        <v>182</v>
      </c>
      <c r="G88" s="511" t="s">
        <v>182</v>
      </c>
      <c r="H88" s="511" t="s">
        <v>182</v>
      </c>
    </row>
    <row r="89" spans="1:8" x14ac:dyDescent="0.2">
      <c r="A89" s="48"/>
      <c r="B89" s="48"/>
      <c r="C89" s="788" t="s">
        <v>183</v>
      </c>
      <c r="D89" s="788"/>
      <c r="E89" s="460"/>
      <c r="F89" s="295">
        <f>H89-G89</f>
        <v>0</v>
      </c>
      <c r="G89" s="295">
        <v>0</v>
      </c>
      <c r="H89" s="295">
        <v>0</v>
      </c>
    </row>
    <row r="90" spans="1:8" ht="12.75" customHeight="1" x14ac:dyDescent="0.2">
      <c r="A90" s="48"/>
      <c r="B90" s="48"/>
      <c r="C90" s="785" t="s">
        <v>184</v>
      </c>
      <c r="D90" s="785"/>
      <c r="E90" s="785"/>
      <c r="F90" s="295">
        <f t="shared" ref="F90:F91" si="5">H90-G90</f>
        <v>0</v>
      </c>
      <c r="G90" s="295">
        <v>0</v>
      </c>
      <c r="H90" s="295">
        <v>0</v>
      </c>
    </row>
    <row r="91" spans="1:8" ht="12.75" customHeight="1" x14ac:dyDescent="0.2">
      <c r="A91" s="48"/>
      <c r="B91" s="48"/>
      <c r="C91" s="788" t="s">
        <v>185</v>
      </c>
      <c r="D91" s="788"/>
      <c r="E91" s="296"/>
      <c r="F91" s="295">
        <f t="shared" si="5"/>
        <v>0</v>
      </c>
      <c r="G91" s="295">
        <v>0</v>
      </c>
      <c r="H91" s="295">
        <v>0</v>
      </c>
    </row>
    <row r="92" spans="1:8" ht="12.75" customHeight="1" x14ac:dyDescent="0.2">
      <c r="A92" s="48"/>
      <c r="B92" s="48"/>
      <c r="C92" s="791" t="s">
        <v>186</v>
      </c>
      <c r="D92" s="791"/>
      <c r="E92" s="297"/>
      <c r="F92" s="461">
        <f>SUM(F89:F91)</f>
        <v>0</v>
      </c>
      <c r="G92" s="461">
        <f t="shared" ref="G92:H92" si="6">SUM(G89:G91)</f>
        <v>0</v>
      </c>
      <c r="H92" s="461">
        <f t="shared" si="6"/>
        <v>0</v>
      </c>
    </row>
    <row r="93" spans="1:8" ht="12.75" customHeight="1" x14ac:dyDescent="0.2">
      <c r="A93" s="48"/>
      <c r="B93" s="48"/>
      <c r="C93" s="154"/>
      <c r="D93" s="154"/>
      <c r="E93" s="159"/>
      <c r="F93" s="155"/>
      <c r="G93" s="157"/>
      <c r="H93" s="157"/>
    </row>
    <row r="94" spans="1:8" ht="12.75" customHeight="1" x14ac:dyDescent="0.2">
      <c r="A94" s="48"/>
      <c r="B94" s="48"/>
      <c r="C94" s="789" t="s">
        <v>187</v>
      </c>
      <c r="D94" s="789"/>
      <c r="E94" s="159"/>
      <c r="F94" s="153"/>
      <c r="G94" s="156"/>
      <c r="H94" s="153"/>
    </row>
    <row r="95" spans="1:8" ht="12.75" customHeight="1" x14ac:dyDescent="0.2">
      <c r="A95" s="48"/>
      <c r="B95" s="48"/>
      <c r="C95" s="773" t="s">
        <v>104</v>
      </c>
      <c r="D95" s="773"/>
      <c r="E95" s="159"/>
      <c r="F95" s="157">
        <v>0</v>
      </c>
      <c r="G95" s="462"/>
      <c r="H95" s="157"/>
    </row>
    <row r="96" spans="1:8" ht="12.75" customHeight="1" x14ac:dyDescent="0.2">
      <c r="A96" s="48"/>
      <c r="B96" s="48"/>
      <c r="C96" s="773" t="s">
        <v>188</v>
      </c>
      <c r="D96" s="773"/>
      <c r="E96" s="159"/>
      <c r="F96" s="157">
        <v>0</v>
      </c>
      <c r="G96" s="462"/>
      <c r="H96" s="157"/>
    </row>
    <row r="97" spans="1:8" ht="12.75" customHeight="1" x14ac:dyDescent="0.2">
      <c r="A97" s="48"/>
      <c r="B97" s="48"/>
      <c r="C97" s="773" t="s">
        <v>189</v>
      </c>
      <c r="D97" s="773"/>
      <c r="E97" s="159"/>
      <c r="F97" s="153">
        <v>0</v>
      </c>
      <c r="G97" s="156"/>
      <c r="H97" s="153"/>
    </row>
    <row r="98" spans="1:8" x14ac:dyDescent="0.2">
      <c r="A98" s="48"/>
      <c r="B98" s="48"/>
      <c r="C98" s="789" t="s">
        <v>190</v>
      </c>
      <c r="D98" s="789"/>
      <c r="E98" s="159"/>
      <c r="F98" s="463">
        <f>F92-F95-F96-F97</f>
        <v>0</v>
      </c>
      <c r="G98" s="156"/>
      <c r="H98" s="153"/>
    </row>
    <row r="99" spans="1:8" x14ac:dyDescent="0.2">
      <c r="A99" s="48"/>
      <c r="B99" s="48"/>
      <c r="C99" s="790" t="s">
        <v>191</v>
      </c>
      <c r="D99" s="790"/>
      <c r="E99" s="159"/>
      <c r="F99" s="157"/>
      <c r="G99" s="462"/>
      <c r="H99" s="157"/>
    </row>
    <row r="100" spans="1:8" ht="12.75" customHeight="1" x14ac:dyDescent="0.2">
      <c r="A100" s="48"/>
      <c r="B100" s="48"/>
      <c r="C100" s="773" t="s">
        <v>192</v>
      </c>
      <c r="D100" s="773"/>
      <c r="E100" s="159"/>
      <c r="F100" s="157">
        <v>0</v>
      </c>
      <c r="G100" s="462"/>
      <c r="H100" s="157"/>
    </row>
    <row r="101" spans="1:8" ht="12.75" customHeight="1" x14ac:dyDescent="0.2">
      <c r="C101" s="159" t="s">
        <v>193</v>
      </c>
      <c r="D101" s="159"/>
      <c r="E101" s="159"/>
      <c r="F101" s="153">
        <v>0</v>
      </c>
      <c r="G101" s="153"/>
      <c r="H101" s="153"/>
    </row>
    <row r="102" spans="1:8" x14ac:dyDescent="0.2">
      <c r="C102" s="158" t="s">
        <v>194</v>
      </c>
      <c r="D102" s="159"/>
      <c r="E102" s="159"/>
      <c r="F102" s="464">
        <f>F100+F101</f>
        <v>0</v>
      </c>
      <c r="G102" s="153"/>
      <c r="H102" s="153"/>
    </row>
    <row r="103" spans="1:8" x14ac:dyDescent="0.2">
      <c r="C103" s="160" t="s">
        <v>195</v>
      </c>
      <c r="D103" s="161"/>
      <c r="E103" s="161"/>
      <c r="F103" s="465">
        <f>F98+F102</f>
        <v>0</v>
      </c>
      <c r="G103" s="153"/>
      <c r="H103" s="153"/>
    </row>
    <row r="104" spans="1:8" x14ac:dyDescent="0.2">
      <c r="C104" s="466"/>
      <c r="D104" s="291"/>
      <c r="E104" s="291"/>
      <c r="F104" s="464"/>
      <c r="G104" s="464"/>
      <c r="H104" s="153"/>
    </row>
    <row r="105" spans="1:8" x14ac:dyDescent="0.2">
      <c r="C105" s="291"/>
      <c r="D105" s="291"/>
      <c r="E105" s="291"/>
      <c r="F105" s="464"/>
      <c r="G105" s="464"/>
      <c r="H105" s="153"/>
    </row>
    <row r="106" spans="1:8" x14ac:dyDescent="0.2">
      <c r="C106" s="291"/>
      <c r="D106" s="291"/>
      <c r="E106" s="291"/>
      <c r="F106" s="464"/>
      <c r="G106" s="464"/>
      <c r="H106" s="153"/>
    </row>
    <row r="107" spans="1:8" x14ac:dyDescent="0.2">
      <c r="C107" s="467"/>
      <c r="D107" s="291"/>
      <c r="E107" s="291"/>
      <c r="F107" s="464"/>
      <c r="G107" s="464"/>
      <c r="H107" s="153"/>
    </row>
    <row r="108" spans="1:8" x14ac:dyDescent="0.2">
      <c r="C108" s="466"/>
      <c r="D108" s="291"/>
      <c r="E108" s="291"/>
      <c r="F108" s="464"/>
      <c r="G108" s="464"/>
      <c r="H108" s="153"/>
    </row>
    <row r="109" spans="1:8" x14ac:dyDescent="0.2">
      <c r="C109" s="291"/>
      <c r="D109" s="291"/>
      <c r="E109" s="291"/>
      <c r="F109" s="464"/>
      <c r="G109" s="464"/>
      <c r="H109" s="153"/>
    </row>
    <row r="110" spans="1:8" x14ac:dyDescent="0.2">
      <c r="C110" s="291"/>
      <c r="D110" s="291"/>
      <c r="E110" s="291"/>
      <c r="F110" s="464"/>
      <c r="G110" s="464"/>
      <c r="H110" s="153"/>
    </row>
    <row r="111" spans="1:8" x14ac:dyDescent="0.2">
      <c r="C111" s="291"/>
      <c r="D111" s="291"/>
      <c r="E111" s="291"/>
      <c r="F111" s="464"/>
      <c r="G111" s="464"/>
      <c r="H111" s="153"/>
    </row>
    <row r="112" spans="1:8" x14ac:dyDescent="0.2">
      <c r="C112" s="291"/>
      <c r="D112" s="291"/>
      <c r="E112" s="291"/>
      <c r="F112" s="464"/>
      <c r="G112" s="464"/>
      <c r="H112" s="153"/>
    </row>
    <row r="113" spans="3:8" x14ac:dyDescent="0.2">
      <c r="C113" s="467"/>
      <c r="D113" s="291"/>
      <c r="E113" s="291"/>
      <c r="F113" s="464"/>
      <c r="G113" s="464"/>
      <c r="H113" s="153"/>
    </row>
    <row r="114" spans="3:8" x14ac:dyDescent="0.2">
      <c r="C114" s="41"/>
      <c r="D114" s="41"/>
      <c r="E114" s="41"/>
      <c r="F114" s="468"/>
      <c r="G114" s="468"/>
      <c r="H114" s="468"/>
    </row>
  </sheetData>
  <mergeCells count="81">
    <mergeCell ref="C98:D98"/>
    <mergeCell ref="C99:D99"/>
    <mergeCell ref="C100:D100"/>
    <mergeCell ref="C91:D91"/>
    <mergeCell ref="C92:D92"/>
    <mergeCell ref="C94:D94"/>
    <mergeCell ref="C95:D95"/>
    <mergeCell ref="C96:D96"/>
    <mergeCell ref="C97:D97"/>
    <mergeCell ref="C90:E90"/>
    <mergeCell ref="C81:H81"/>
    <mergeCell ref="C82:H82"/>
    <mergeCell ref="C84:H84"/>
    <mergeCell ref="F86:F87"/>
    <mergeCell ref="G86:G87"/>
    <mergeCell ref="H86:H87"/>
    <mergeCell ref="C89:D89"/>
    <mergeCell ref="E80:F80"/>
    <mergeCell ref="G80:H80"/>
    <mergeCell ref="E77:F77"/>
    <mergeCell ref="G77:H77"/>
    <mergeCell ref="E72:F72"/>
    <mergeCell ref="G72:H72"/>
    <mergeCell ref="E76:F76"/>
    <mergeCell ref="G76:H76"/>
    <mergeCell ref="E79:F79"/>
    <mergeCell ref="G79:H79"/>
    <mergeCell ref="E73:F73"/>
    <mergeCell ref="G73:H73"/>
    <mergeCell ref="E74:F74"/>
    <mergeCell ref="G74:H74"/>
    <mergeCell ref="E70:F70"/>
    <mergeCell ref="G70:H70"/>
    <mergeCell ref="E78:F78"/>
    <mergeCell ref="G78:H78"/>
    <mergeCell ref="E75:F75"/>
    <mergeCell ref="G75:H75"/>
    <mergeCell ref="E71:F71"/>
    <mergeCell ref="G71:H71"/>
    <mergeCell ref="E69:F69"/>
    <mergeCell ref="G69:H69"/>
    <mergeCell ref="C54:H54"/>
    <mergeCell ref="C55:H55"/>
    <mergeCell ref="A57:A60"/>
    <mergeCell ref="C58:H58"/>
    <mergeCell ref="C59:H59"/>
    <mergeCell ref="C61:H61"/>
    <mergeCell ref="C62:C63"/>
    <mergeCell ref="D62:D63"/>
    <mergeCell ref="D64:E64"/>
    <mergeCell ref="C65:H65"/>
    <mergeCell ref="C67:H67"/>
    <mergeCell ref="C37:H37"/>
    <mergeCell ref="C38:H38"/>
    <mergeCell ref="A41:A52"/>
    <mergeCell ref="C41:C43"/>
    <mergeCell ref="D41:D43"/>
    <mergeCell ref="D44:D47"/>
    <mergeCell ref="D48:D51"/>
    <mergeCell ref="C36:H36"/>
    <mergeCell ref="C23:H23"/>
    <mergeCell ref="C24:H24"/>
    <mergeCell ref="A26:A29"/>
    <mergeCell ref="C27:H27"/>
    <mergeCell ref="C28:H28"/>
    <mergeCell ref="C30:H30"/>
    <mergeCell ref="C31:H31"/>
    <mergeCell ref="C32:C33"/>
    <mergeCell ref="D32:D33"/>
    <mergeCell ref="D34:E34"/>
    <mergeCell ref="C35:H35"/>
    <mergeCell ref="B25:D25"/>
    <mergeCell ref="C3:H3"/>
    <mergeCell ref="C4:H4"/>
    <mergeCell ref="C6:H6"/>
    <mergeCell ref="C7:H7"/>
    <mergeCell ref="A10:A21"/>
    <mergeCell ref="C10:C13"/>
    <mergeCell ref="D10:D13"/>
    <mergeCell ref="D14:D16"/>
    <mergeCell ref="D17:D20"/>
  </mergeCells>
  <pageMargins left="0.23622047244094491" right="0.23622047244094491" top="0.74803149606299213" bottom="0.74803149606299213" header="0.31496062992125984" footer="0.31496062992125984"/>
  <pageSetup paperSize="9" scale="90" firstPageNumber="2" fitToHeight="0" orientation="portrait" r:id="rId1"/>
  <headerFooter alignWithMargins="0"/>
  <rowBreaks count="3" manualBreakCount="3">
    <brk id="21" max="7" man="1"/>
    <brk id="65" max="7" man="1"/>
    <brk id="81" max="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15"/>
  <sheetViews>
    <sheetView showGridLines="0" view="pageBreakPreview" zoomScaleNormal="100" zoomScaleSheetLayoutView="100" workbookViewId="0">
      <selection activeCell="C5" sqref="C5:I5"/>
    </sheetView>
  </sheetViews>
  <sheetFormatPr defaultColWidth="9.140625" defaultRowHeight="12.75" x14ac:dyDescent="0.2"/>
  <cols>
    <col min="1" max="1" width="3.85546875" style="2" customWidth="1"/>
    <col min="2" max="2" width="3.140625" style="41" customWidth="1"/>
    <col min="3" max="3" width="41.85546875" style="7" customWidth="1"/>
    <col min="4" max="4" width="8" style="7" customWidth="1"/>
    <col min="5" max="9" width="10.5703125" style="5" customWidth="1"/>
    <col min="10" max="10" width="1.28515625" style="2" customWidth="1"/>
    <col min="11" max="11" width="3" style="2" customWidth="1"/>
    <col min="12" max="12" width="10.7109375" style="2" bestFit="1" customWidth="1"/>
    <col min="13" max="13" width="1.28515625" customWidth="1"/>
    <col min="14" max="16384" width="9.140625" style="2"/>
  </cols>
  <sheetData>
    <row r="1" spans="1:20" ht="18" customHeight="1" x14ac:dyDescent="0.2">
      <c r="A1" s="49"/>
      <c r="B1" s="83"/>
      <c r="C1" s="504" t="s">
        <v>196</v>
      </c>
      <c r="D1" s="27"/>
      <c r="E1" s="3"/>
      <c r="F1" s="3"/>
      <c r="G1" s="3"/>
      <c r="H1" s="3"/>
      <c r="I1" s="3"/>
    </row>
    <row r="2" spans="1:20" s="6" customFormat="1" x14ac:dyDescent="0.2">
      <c r="A2" s="50"/>
      <c r="B2" s="41"/>
      <c r="C2" s="10"/>
      <c r="D2" s="10"/>
      <c r="E2" s="10"/>
      <c r="F2" s="10"/>
      <c r="G2" s="10"/>
      <c r="H2" s="10"/>
      <c r="I2" s="10"/>
      <c r="M2"/>
    </row>
    <row r="3" spans="1:20" s="6" customFormat="1" ht="45" customHeight="1" x14ac:dyDescent="0.2">
      <c r="A3" s="50"/>
      <c r="B3" s="41"/>
      <c r="C3" s="802" t="str">
        <f>"This section presents information in regard to the Financial Statements and Statement of Human Resources. The budget information for the year "&amp;Title!AD2&amp;" has been supplemented with projections to "&amp;Title!AG2</f>
        <v>This section presents information in regard to the Financial Statements and Statement of Human Resources. The budget information for the year 2026/27 has been supplemented with projections to 2029/30</v>
      </c>
      <c r="D3" s="802"/>
      <c r="E3" s="802"/>
      <c r="F3" s="802"/>
      <c r="G3" s="802"/>
      <c r="H3" s="802"/>
      <c r="I3" s="802"/>
      <c r="M3"/>
    </row>
    <row r="4" spans="1:20" s="6" customFormat="1" x14ac:dyDescent="0.2">
      <c r="A4" s="50"/>
      <c r="B4" s="42"/>
      <c r="C4" s="328"/>
      <c r="D4" s="328"/>
      <c r="E4" s="328"/>
      <c r="F4" s="328"/>
      <c r="G4" s="328"/>
      <c r="H4" s="328"/>
      <c r="I4" s="328"/>
      <c r="M4"/>
    </row>
    <row r="5" spans="1:20" s="6" customFormat="1" ht="25.5" customHeight="1" x14ac:dyDescent="0.2">
      <c r="A5" s="50"/>
      <c r="B5" s="42"/>
      <c r="C5" s="802" t="s">
        <v>197</v>
      </c>
      <c r="D5" s="802"/>
      <c r="E5" s="803"/>
      <c r="F5" s="803"/>
      <c r="G5" s="803"/>
      <c r="H5" s="803"/>
      <c r="I5" s="803"/>
      <c r="M5"/>
    </row>
    <row r="6" spans="1:20" s="6" customFormat="1" x14ac:dyDescent="0.2">
      <c r="A6" s="50"/>
      <c r="B6" s="41"/>
      <c r="C6" s="327"/>
      <c r="D6" s="327"/>
      <c r="E6" s="328"/>
      <c r="F6" s="328"/>
      <c r="G6" s="328"/>
      <c r="H6" s="328"/>
      <c r="I6" s="328"/>
      <c r="M6"/>
    </row>
    <row r="7" spans="1:20" s="6" customFormat="1" x14ac:dyDescent="0.2">
      <c r="A7" s="50"/>
      <c r="B7" s="43"/>
      <c r="C7" s="803" t="s">
        <v>198</v>
      </c>
      <c r="D7" s="803"/>
      <c r="E7" s="803"/>
      <c r="F7" s="803"/>
      <c r="G7" s="803"/>
      <c r="H7" s="803"/>
      <c r="I7" s="803"/>
      <c r="M7"/>
      <c r="T7" s="6" t="s">
        <v>199</v>
      </c>
    </row>
    <row r="8" spans="1:20" s="6" customFormat="1" x14ac:dyDescent="0.2">
      <c r="A8" s="50"/>
      <c r="B8" s="44"/>
      <c r="C8" s="803" t="s">
        <v>200</v>
      </c>
      <c r="D8" s="803"/>
      <c r="E8" s="803"/>
      <c r="F8" s="803"/>
      <c r="G8" s="803"/>
      <c r="H8" s="803"/>
      <c r="I8" s="803"/>
      <c r="M8"/>
    </row>
    <row r="9" spans="1:20" s="6" customFormat="1" x14ac:dyDescent="0.2">
      <c r="A9" s="50"/>
      <c r="B9" s="83"/>
      <c r="C9" s="803" t="s">
        <v>201</v>
      </c>
      <c r="D9" s="803"/>
      <c r="E9" s="803"/>
      <c r="F9" s="803"/>
      <c r="G9" s="803"/>
      <c r="H9" s="803"/>
      <c r="I9" s="803"/>
      <c r="M9"/>
    </row>
    <row r="10" spans="1:20" s="6" customFormat="1" x14ac:dyDescent="0.2">
      <c r="A10" s="51"/>
      <c r="B10" s="324"/>
      <c r="C10" s="803" t="s">
        <v>202</v>
      </c>
      <c r="D10" s="803"/>
      <c r="E10" s="803"/>
      <c r="F10" s="803"/>
      <c r="G10" s="803"/>
      <c r="H10" s="803"/>
      <c r="I10" s="803"/>
      <c r="M10"/>
    </row>
    <row r="11" spans="1:20" s="6" customFormat="1" x14ac:dyDescent="0.2">
      <c r="A11" s="50"/>
      <c r="B11" s="324"/>
      <c r="C11" s="803" t="s">
        <v>203</v>
      </c>
      <c r="D11" s="803"/>
      <c r="E11" s="803"/>
      <c r="F11" s="803"/>
      <c r="G11" s="803"/>
      <c r="H11" s="803"/>
      <c r="I11" s="803"/>
      <c r="M11"/>
    </row>
    <row r="12" spans="1:20" s="6" customFormat="1" x14ac:dyDescent="0.2">
      <c r="A12" s="50"/>
      <c r="B12" s="324"/>
      <c r="C12" s="111" t="s">
        <v>204</v>
      </c>
      <c r="D12" s="111"/>
      <c r="E12" s="111"/>
      <c r="F12" s="111"/>
      <c r="G12" s="111"/>
      <c r="H12" s="111"/>
      <c r="I12" s="111"/>
      <c r="M12"/>
    </row>
    <row r="13" spans="1:20" s="6" customFormat="1" x14ac:dyDescent="0.2">
      <c r="A13" s="50"/>
      <c r="B13" s="324"/>
      <c r="C13" s="111"/>
      <c r="D13" s="111"/>
      <c r="E13" s="111"/>
      <c r="F13" s="111"/>
      <c r="G13" s="111"/>
      <c r="H13" s="111"/>
      <c r="I13" s="111"/>
      <c r="M13"/>
    </row>
    <row r="14" spans="1:20" ht="14.25" customHeight="1" x14ac:dyDescent="0.2">
      <c r="A14" s="50"/>
      <c r="B14" s="84"/>
      <c r="C14" s="334"/>
      <c r="D14" s="334"/>
      <c r="E14" s="334"/>
      <c r="F14" s="334"/>
      <c r="G14" s="334"/>
      <c r="H14" s="334"/>
      <c r="I14" s="334"/>
    </row>
    <row r="15" spans="1:20" ht="14.25" customHeight="1" x14ac:dyDescent="0.2">
      <c r="A15" s="50"/>
      <c r="B15" s="84"/>
      <c r="C15" s="334"/>
      <c r="D15" s="334"/>
      <c r="E15" s="334"/>
      <c r="F15" s="334"/>
      <c r="G15" s="334"/>
      <c r="H15" s="334"/>
      <c r="I15" s="334"/>
    </row>
    <row r="16" spans="1:20" ht="1.5" customHeight="1" x14ac:dyDescent="0.2">
      <c r="A16" s="50"/>
      <c r="B16" s="84"/>
      <c r="C16" s="334"/>
      <c r="D16" s="334"/>
      <c r="E16" s="334"/>
      <c r="F16" s="334"/>
      <c r="G16" s="334"/>
      <c r="H16" s="334"/>
      <c r="I16" s="334"/>
    </row>
    <row r="17" spans="1:19" ht="14.25" hidden="1" customHeight="1" x14ac:dyDescent="0.2">
      <c r="A17" s="50"/>
      <c r="B17" s="83"/>
      <c r="C17" s="334"/>
      <c r="D17" s="334"/>
      <c r="E17" s="334"/>
      <c r="F17" s="334"/>
      <c r="G17" s="334"/>
      <c r="H17" s="334"/>
      <c r="I17" s="334"/>
    </row>
    <row r="18" spans="1:19" ht="14.25" hidden="1" customHeight="1" x14ac:dyDescent="0.2">
      <c r="A18" s="50"/>
      <c r="B18" s="47"/>
      <c r="C18" s="334"/>
      <c r="D18" s="334"/>
      <c r="E18" s="334"/>
      <c r="F18" s="334"/>
      <c r="G18" s="334"/>
      <c r="H18" s="334"/>
      <c r="I18" s="334"/>
    </row>
    <row r="19" spans="1:19" x14ac:dyDescent="0.2">
      <c r="A19" s="50"/>
      <c r="B19" s="47"/>
      <c r="C19" s="5"/>
      <c r="D19" s="5"/>
    </row>
    <row r="20" spans="1:19" x14ac:dyDescent="0.2">
      <c r="A20" s="347" t="s">
        <v>205</v>
      </c>
      <c r="B20" s="47"/>
      <c r="C20" s="350" t="s">
        <v>198</v>
      </c>
      <c r="D20" s="234"/>
      <c r="E20" s="10"/>
    </row>
    <row r="21" spans="1:19" x14ac:dyDescent="0.2">
      <c r="A21" s="50"/>
      <c r="B21" s="47"/>
      <c r="C21" s="111" t="str">
        <f>"For the four years ending 30 June "&amp;Title!Z2+4</f>
        <v>For the four years ending 30 June 2030</v>
      </c>
      <c r="D21" s="10"/>
      <c r="E21" s="10"/>
    </row>
    <row r="22" spans="1:19" ht="14.25" x14ac:dyDescent="0.2">
      <c r="A22" s="50"/>
      <c r="B22" s="47"/>
      <c r="C22" s="4"/>
      <c r="D22" s="4"/>
    </row>
    <row r="23" spans="1:19" ht="11.25" customHeight="1" x14ac:dyDescent="0.2">
      <c r="A23" s="50"/>
      <c r="B23" s="81"/>
      <c r="C23" s="505"/>
      <c r="D23" s="505"/>
      <c r="E23" s="505" t="s">
        <v>81</v>
      </c>
      <c r="F23" s="743" t="s">
        <v>148</v>
      </c>
      <c r="G23" s="743" t="s">
        <v>83</v>
      </c>
      <c r="H23" s="743"/>
      <c r="I23" s="743"/>
    </row>
    <row r="24" spans="1:19" x14ac:dyDescent="0.2">
      <c r="A24" s="50"/>
      <c r="C24" s="505"/>
      <c r="D24" s="505"/>
      <c r="E24" s="505" t="s">
        <v>80</v>
      </c>
      <c r="F24" s="743"/>
      <c r="G24" s="743"/>
      <c r="H24" s="743"/>
      <c r="I24" s="743"/>
    </row>
    <row r="25" spans="1:19" x14ac:dyDescent="0.2">
      <c r="A25" s="50"/>
      <c r="B25" s="43"/>
      <c r="C25" s="505"/>
      <c r="D25" s="505"/>
      <c r="E25" s="505" t="str">
        <f>Title!AC2</f>
        <v>2025/26</v>
      </c>
      <c r="F25" s="505" t="str">
        <f>Title!AD2</f>
        <v>2026/27</v>
      </c>
      <c r="G25" s="505" t="str">
        <f>Title!AE2</f>
        <v>2027/28</v>
      </c>
      <c r="H25" s="505" t="str">
        <f>Title!AF2</f>
        <v>2028/29</v>
      </c>
      <c r="I25" s="505" t="str">
        <f>Title!AG2</f>
        <v>2029/30</v>
      </c>
    </row>
    <row r="26" spans="1:19" x14ac:dyDescent="0.2">
      <c r="A26" s="50"/>
      <c r="B26" s="44"/>
      <c r="C26" s="505"/>
      <c r="D26" s="505" t="s">
        <v>206</v>
      </c>
      <c r="E26" s="505" t="s">
        <v>182</v>
      </c>
      <c r="F26" s="505" t="s">
        <v>182</v>
      </c>
      <c r="G26" s="505" t="s">
        <v>182</v>
      </c>
      <c r="H26" s="505" t="s">
        <v>182</v>
      </c>
      <c r="I26" s="505" t="s">
        <v>182</v>
      </c>
    </row>
    <row r="27" spans="1:19" x14ac:dyDescent="0.2">
      <c r="A27" s="50"/>
      <c r="B27" s="83"/>
      <c r="C27" s="257" t="s">
        <v>181</v>
      </c>
      <c r="D27" s="99"/>
      <c r="E27" s="100"/>
      <c r="F27" s="513"/>
      <c r="G27" s="101"/>
      <c r="H27" s="101"/>
      <c r="I27" s="101"/>
    </row>
    <row r="28" spans="1:19" x14ac:dyDescent="0.2">
      <c r="A28" s="50"/>
      <c r="B28" s="324"/>
      <c r="C28" s="102" t="s">
        <v>207</v>
      </c>
      <c r="D28" s="102" t="s">
        <v>208</v>
      </c>
      <c r="E28" s="103">
        <v>0</v>
      </c>
      <c r="F28" s="514">
        <v>0</v>
      </c>
      <c r="G28" s="103">
        <v>0</v>
      </c>
      <c r="H28" s="103">
        <v>0</v>
      </c>
      <c r="I28" s="103">
        <v>0</v>
      </c>
      <c r="L28" s="9"/>
      <c r="N28" s="29"/>
      <c r="O28" s="37"/>
    </row>
    <row r="29" spans="1:19" x14ac:dyDescent="0.2">
      <c r="A29" s="50"/>
      <c r="B29" s="324"/>
      <c r="C29" s="102" t="s">
        <v>209</v>
      </c>
      <c r="D29" s="102" t="s">
        <v>210</v>
      </c>
      <c r="E29" s="103">
        <v>0</v>
      </c>
      <c r="F29" s="514">
        <v>0</v>
      </c>
      <c r="G29" s="103">
        <v>0</v>
      </c>
      <c r="H29" s="103">
        <v>0</v>
      </c>
      <c r="I29" s="103">
        <v>0</v>
      </c>
      <c r="N29"/>
      <c r="O29"/>
      <c r="P29"/>
      <c r="Q29"/>
      <c r="R29"/>
      <c r="S29"/>
    </row>
    <row r="30" spans="1:19" x14ac:dyDescent="0.2">
      <c r="A30" s="50"/>
      <c r="B30" s="324"/>
      <c r="C30" s="102" t="s">
        <v>211</v>
      </c>
      <c r="D30" s="102" t="s">
        <v>212</v>
      </c>
      <c r="E30" s="103">
        <v>0</v>
      </c>
      <c r="F30" s="514">
        <v>0</v>
      </c>
      <c r="G30" s="103">
        <v>0</v>
      </c>
      <c r="H30" s="103">
        <v>0</v>
      </c>
      <c r="I30" s="103">
        <v>0</v>
      </c>
    </row>
    <row r="31" spans="1:19" x14ac:dyDescent="0.2">
      <c r="A31" s="50"/>
      <c r="B31" s="324"/>
      <c r="C31" s="102" t="s">
        <v>213</v>
      </c>
      <c r="D31" s="102" t="s">
        <v>214</v>
      </c>
      <c r="E31" s="103">
        <v>0</v>
      </c>
      <c r="F31" s="514">
        <v>0</v>
      </c>
      <c r="G31" s="103">
        <v>0</v>
      </c>
      <c r="H31" s="103">
        <v>0</v>
      </c>
      <c r="I31" s="103">
        <v>0</v>
      </c>
    </row>
    <row r="32" spans="1:19" x14ac:dyDescent="0.2">
      <c r="A32" s="50"/>
      <c r="B32" s="324"/>
      <c r="C32" s="102" t="s">
        <v>215</v>
      </c>
      <c r="D32" s="102" t="s">
        <v>214</v>
      </c>
      <c r="E32" s="103">
        <v>0</v>
      </c>
      <c r="F32" s="514">
        <v>0</v>
      </c>
      <c r="G32" s="103">
        <v>0</v>
      </c>
      <c r="H32" s="103">
        <v>0</v>
      </c>
      <c r="I32" s="103">
        <v>0</v>
      </c>
    </row>
    <row r="33" spans="1:15" x14ac:dyDescent="0.2">
      <c r="A33" s="50"/>
      <c r="B33" s="324"/>
      <c r="C33" s="102" t="s">
        <v>216</v>
      </c>
      <c r="D33" s="102" t="s">
        <v>217</v>
      </c>
      <c r="E33" s="103">
        <v>0</v>
      </c>
      <c r="F33" s="514">
        <v>0</v>
      </c>
      <c r="G33" s="103">
        <v>0</v>
      </c>
      <c r="H33" s="103">
        <v>0</v>
      </c>
      <c r="I33" s="103">
        <v>0</v>
      </c>
      <c r="O33" s="29"/>
    </row>
    <row r="34" spans="1:15" x14ac:dyDescent="0.2">
      <c r="A34" s="50"/>
      <c r="B34" s="324"/>
      <c r="C34" s="102" t="s">
        <v>218</v>
      </c>
      <c r="D34" s="102" t="s">
        <v>217</v>
      </c>
      <c r="E34" s="103">
        <v>0</v>
      </c>
      <c r="F34" s="514">
        <v>0</v>
      </c>
      <c r="G34" s="103">
        <v>0</v>
      </c>
      <c r="H34" s="103">
        <v>0</v>
      </c>
      <c r="I34" s="103">
        <v>0</v>
      </c>
    </row>
    <row r="35" spans="1:15" ht="22.5" x14ac:dyDescent="0.2">
      <c r="A35" s="50"/>
      <c r="B35" s="324"/>
      <c r="C35" s="102" t="s">
        <v>219</v>
      </c>
      <c r="D35" s="102"/>
      <c r="E35" s="103">
        <v>0</v>
      </c>
      <c r="F35" s="514">
        <v>0</v>
      </c>
      <c r="G35" s="103">
        <v>0</v>
      </c>
      <c r="H35" s="103">
        <v>0</v>
      </c>
      <c r="I35" s="103">
        <v>0</v>
      </c>
    </row>
    <row r="36" spans="1:15" x14ac:dyDescent="0.2">
      <c r="A36" s="50"/>
      <c r="B36" s="324"/>
      <c r="C36" s="332" t="s">
        <v>220</v>
      </c>
      <c r="D36" s="332"/>
      <c r="E36" s="103">
        <v>0</v>
      </c>
      <c r="F36" s="514">
        <v>0</v>
      </c>
      <c r="G36" s="103">
        <v>0</v>
      </c>
      <c r="H36" s="103">
        <v>0</v>
      </c>
      <c r="I36" s="103">
        <v>0</v>
      </c>
    </row>
    <row r="37" spans="1:15" ht="22.5" x14ac:dyDescent="0.2">
      <c r="A37" s="50"/>
      <c r="B37" s="324"/>
      <c r="C37" s="332" t="s">
        <v>221</v>
      </c>
      <c r="D37" s="332"/>
      <c r="E37" s="103">
        <v>0</v>
      </c>
      <c r="F37" s="514">
        <v>0</v>
      </c>
      <c r="G37" s="103">
        <v>0</v>
      </c>
      <c r="H37" s="103">
        <v>0</v>
      </c>
      <c r="I37" s="103">
        <v>0</v>
      </c>
    </row>
    <row r="38" spans="1:15" x14ac:dyDescent="0.2">
      <c r="A38" s="50"/>
      <c r="B38" s="324"/>
      <c r="C38" s="102" t="s">
        <v>222</v>
      </c>
      <c r="D38" s="102" t="s">
        <v>223</v>
      </c>
      <c r="E38" s="103">
        <v>0</v>
      </c>
      <c r="F38" s="514">
        <v>0</v>
      </c>
      <c r="G38" s="103">
        <v>0</v>
      </c>
      <c r="H38" s="103">
        <v>0</v>
      </c>
      <c r="I38" s="103">
        <v>0</v>
      </c>
    </row>
    <row r="39" spans="1:15" x14ac:dyDescent="0.2">
      <c r="A39" s="50"/>
      <c r="B39" s="325"/>
      <c r="C39" s="257" t="s">
        <v>224</v>
      </c>
      <c r="D39" s="99"/>
      <c r="E39" s="240">
        <f>SUM(E28:E38)</f>
        <v>0</v>
      </c>
      <c r="F39" s="515">
        <f>SUM(F28:F38)</f>
        <v>0</v>
      </c>
      <c r="G39" s="240">
        <f>SUM(G28:G38)</f>
        <v>0</v>
      </c>
      <c r="H39" s="240">
        <f>SUM(H28:H38)</f>
        <v>0</v>
      </c>
      <c r="I39" s="240">
        <f>SUM(I28:I38)</f>
        <v>0</v>
      </c>
    </row>
    <row r="40" spans="1:15" x14ac:dyDescent="0.2">
      <c r="A40" s="50"/>
      <c r="B40" s="324"/>
      <c r="C40" s="102"/>
      <c r="D40" s="102"/>
      <c r="E40" s="103"/>
      <c r="F40" s="516"/>
      <c r="G40" s="103"/>
      <c r="H40" s="103"/>
      <c r="I40" s="103"/>
    </row>
    <row r="41" spans="1:15" x14ac:dyDescent="0.2">
      <c r="A41" s="50"/>
      <c r="B41" s="46"/>
      <c r="C41" s="99" t="s">
        <v>225</v>
      </c>
      <c r="D41" s="99"/>
      <c r="E41" s="105"/>
      <c r="F41" s="514"/>
      <c r="G41" s="103"/>
      <c r="H41" s="103"/>
      <c r="I41" s="103"/>
    </row>
    <row r="42" spans="1:15" x14ac:dyDescent="0.2">
      <c r="A42" s="50"/>
      <c r="B42" s="46"/>
      <c r="C42" s="332" t="s">
        <v>226</v>
      </c>
      <c r="D42" s="332" t="s">
        <v>227</v>
      </c>
      <c r="E42" s="103">
        <v>0</v>
      </c>
      <c r="F42" s="514">
        <v>0</v>
      </c>
      <c r="G42" s="103">
        <v>0</v>
      </c>
      <c r="H42" s="103">
        <v>0</v>
      </c>
      <c r="I42" s="103">
        <v>0</v>
      </c>
    </row>
    <row r="43" spans="1:15" x14ac:dyDescent="0.2">
      <c r="A43" s="50"/>
      <c r="B43" s="46"/>
      <c r="C43" s="102" t="s">
        <v>228</v>
      </c>
      <c r="D43" s="102" t="s">
        <v>229</v>
      </c>
      <c r="E43" s="103">
        <v>0</v>
      </c>
      <c r="F43" s="514">
        <v>0</v>
      </c>
      <c r="G43" s="103">
        <v>0</v>
      </c>
      <c r="H43" s="103">
        <v>0</v>
      </c>
      <c r="I43" s="103">
        <v>0</v>
      </c>
    </row>
    <row r="44" spans="1:15" x14ac:dyDescent="0.2">
      <c r="A44" s="50"/>
      <c r="B44" s="46"/>
      <c r="C44" s="102" t="s">
        <v>104</v>
      </c>
      <c r="D44" s="102" t="s">
        <v>230</v>
      </c>
      <c r="E44" s="103">
        <v>0</v>
      </c>
      <c r="F44" s="514">
        <v>0</v>
      </c>
      <c r="G44" s="103">
        <v>0</v>
      </c>
      <c r="H44" s="103">
        <v>0</v>
      </c>
      <c r="I44" s="103">
        <v>0</v>
      </c>
    </row>
    <row r="45" spans="1:15" x14ac:dyDescent="0.2">
      <c r="A45" s="50"/>
      <c r="B45" s="46"/>
      <c r="C45" s="102" t="s">
        <v>231</v>
      </c>
      <c r="D45" s="102" t="s">
        <v>232</v>
      </c>
      <c r="E45" s="103">
        <v>0</v>
      </c>
      <c r="F45" s="514">
        <v>0</v>
      </c>
      <c r="G45" s="103">
        <v>0</v>
      </c>
      <c r="H45" s="103">
        <v>0</v>
      </c>
      <c r="I45" s="103">
        <v>0</v>
      </c>
    </row>
    <row r="46" spans="1:15" x14ac:dyDescent="0.2">
      <c r="A46" s="50"/>
      <c r="B46" s="46"/>
      <c r="C46" s="107" t="s">
        <v>233</v>
      </c>
      <c r="D46" s="102" t="s">
        <v>234</v>
      </c>
      <c r="E46" s="103">
        <v>0</v>
      </c>
      <c r="F46" s="514">
        <v>0</v>
      </c>
      <c r="G46" s="103">
        <v>0</v>
      </c>
      <c r="H46" s="103">
        <v>0</v>
      </c>
      <c r="I46" s="103">
        <v>0</v>
      </c>
    </row>
    <row r="47" spans="1:15" x14ac:dyDescent="0.2">
      <c r="A47" s="50"/>
      <c r="B47" s="84"/>
      <c r="C47" s="107" t="s">
        <v>235</v>
      </c>
      <c r="D47" s="102"/>
      <c r="E47" s="103">
        <v>0</v>
      </c>
      <c r="F47" s="514">
        <v>0</v>
      </c>
      <c r="G47" s="103">
        <v>0</v>
      </c>
      <c r="H47" s="103">
        <v>0</v>
      </c>
      <c r="I47" s="103">
        <v>0</v>
      </c>
    </row>
    <row r="48" spans="1:15" x14ac:dyDescent="0.2">
      <c r="A48" s="50"/>
      <c r="B48" s="84"/>
      <c r="C48" s="102" t="s">
        <v>236</v>
      </c>
      <c r="D48" s="102"/>
      <c r="E48" s="103">
        <v>0</v>
      </c>
      <c r="F48" s="514">
        <v>0</v>
      </c>
      <c r="G48" s="103">
        <v>0</v>
      </c>
      <c r="H48" s="103">
        <v>0</v>
      </c>
      <c r="I48" s="103">
        <v>0</v>
      </c>
    </row>
    <row r="49" spans="1:16" x14ac:dyDescent="0.2">
      <c r="A49" s="50"/>
      <c r="B49" s="84"/>
      <c r="C49" s="107" t="s">
        <v>237</v>
      </c>
      <c r="D49" s="102"/>
      <c r="E49" s="103">
        <v>0</v>
      </c>
      <c r="F49" s="514">
        <v>0</v>
      </c>
      <c r="G49" s="103">
        <v>0</v>
      </c>
      <c r="H49" s="103">
        <v>0</v>
      </c>
      <c r="I49" s="103">
        <v>0</v>
      </c>
    </row>
    <row r="50" spans="1:16" x14ac:dyDescent="0.2">
      <c r="A50" s="50"/>
      <c r="B50" s="84"/>
      <c r="C50" s="102" t="s">
        <v>105</v>
      </c>
      <c r="D50" s="102" t="s">
        <v>238</v>
      </c>
      <c r="E50" s="103">
        <v>0</v>
      </c>
      <c r="F50" s="514">
        <v>0</v>
      </c>
      <c r="G50" s="103">
        <v>0</v>
      </c>
      <c r="H50" s="103">
        <v>0</v>
      </c>
      <c r="I50" s="103">
        <v>0</v>
      </c>
    </row>
    <row r="51" spans="1:16" x14ac:dyDescent="0.2">
      <c r="A51" s="50"/>
      <c r="B51" s="84"/>
      <c r="C51" s="99" t="s">
        <v>239</v>
      </c>
      <c r="D51" s="99"/>
      <c r="E51" s="240">
        <f>SUM(E42:E50)</f>
        <v>0</v>
      </c>
      <c r="F51" s="515">
        <f>SUM(F42:F50)</f>
        <v>0</v>
      </c>
      <c r="G51" s="240">
        <f>SUM(G42:G50)</f>
        <v>0</v>
      </c>
      <c r="H51" s="240">
        <f>SUM(H42:H50)</f>
        <v>0</v>
      </c>
      <c r="I51" s="240">
        <f>SUM(I42:I50)</f>
        <v>0</v>
      </c>
    </row>
    <row r="52" spans="1:16" x14ac:dyDescent="0.2">
      <c r="A52" s="50"/>
      <c r="B52" s="83"/>
      <c r="C52" s="99"/>
      <c r="D52" s="99"/>
      <c r="E52" s="104"/>
      <c r="F52" s="515"/>
      <c r="G52" s="104"/>
      <c r="H52" s="104"/>
      <c r="I52" s="104"/>
    </row>
    <row r="53" spans="1:16" x14ac:dyDescent="0.2">
      <c r="A53" s="50"/>
      <c r="B53" s="47"/>
      <c r="C53" s="99" t="s">
        <v>240</v>
      </c>
      <c r="D53" s="99"/>
      <c r="E53" s="104">
        <f>+E39-E51</f>
        <v>0</v>
      </c>
      <c r="F53" s="515">
        <f>+F39-F51</f>
        <v>0</v>
      </c>
      <c r="G53" s="104">
        <f>+G39-G51</f>
        <v>0</v>
      </c>
      <c r="H53" s="104">
        <f>+H39-H51</f>
        <v>0</v>
      </c>
      <c r="I53" s="104">
        <f>+I39-I51</f>
        <v>0</v>
      </c>
    </row>
    <row r="54" spans="1:16" x14ac:dyDescent="0.2">
      <c r="A54" s="50"/>
      <c r="B54" s="47"/>
      <c r="C54" s="102"/>
      <c r="D54" s="102"/>
      <c r="E54" s="103"/>
      <c r="F54" s="514"/>
      <c r="G54" s="103"/>
      <c r="H54" s="103"/>
      <c r="I54" s="103"/>
    </row>
    <row r="55" spans="1:16" x14ac:dyDescent="0.2">
      <c r="A55" s="50"/>
      <c r="B55" s="47"/>
      <c r="C55" s="99" t="s">
        <v>241</v>
      </c>
      <c r="D55" s="99"/>
      <c r="E55" s="103"/>
      <c r="F55" s="514"/>
      <c r="G55" s="103"/>
      <c r="H55" s="103"/>
      <c r="I55" s="103"/>
      <c r="K55" s="9"/>
      <c r="L55" s="9"/>
      <c r="N55" s="9"/>
      <c r="O55" s="9"/>
      <c r="P55" s="9"/>
    </row>
    <row r="56" spans="1:16" ht="22.5" x14ac:dyDescent="0.2">
      <c r="A56" s="50"/>
      <c r="B56" s="47"/>
      <c r="C56" s="106" t="s">
        <v>242</v>
      </c>
      <c r="D56" s="106"/>
      <c r="E56" s="103"/>
      <c r="F56" s="514"/>
      <c r="G56" s="103"/>
      <c r="H56" s="103"/>
      <c r="I56" s="103"/>
      <c r="K56" s="9"/>
      <c r="L56" s="9"/>
      <c r="N56" s="9"/>
      <c r="O56" s="9"/>
      <c r="P56" s="9"/>
    </row>
    <row r="57" spans="1:16" x14ac:dyDescent="0.2">
      <c r="A57" s="50"/>
      <c r="B57" s="47"/>
      <c r="C57" s="107" t="s">
        <v>243</v>
      </c>
      <c r="D57" s="107"/>
      <c r="E57" s="103">
        <v>0</v>
      </c>
      <c r="F57" s="514">
        <v>0</v>
      </c>
      <c r="G57" s="103">
        <v>0</v>
      </c>
      <c r="H57" s="103">
        <v>0</v>
      </c>
      <c r="I57" s="103">
        <v>0</v>
      </c>
      <c r="K57" s="9"/>
      <c r="L57" s="9"/>
      <c r="N57" s="9"/>
      <c r="O57" s="9"/>
      <c r="P57" s="9"/>
    </row>
    <row r="58" spans="1:16" ht="22.5" x14ac:dyDescent="0.2">
      <c r="A58" s="50"/>
      <c r="B58" s="47"/>
      <c r="C58" s="332" t="s">
        <v>244</v>
      </c>
      <c r="D58" s="332"/>
      <c r="E58" s="103">
        <v>0</v>
      </c>
      <c r="F58" s="514">
        <v>0</v>
      </c>
      <c r="G58" s="103">
        <v>0</v>
      </c>
      <c r="H58" s="103">
        <v>0</v>
      </c>
      <c r="I58" s="103">
        <v>0</v>
      </c>
      <c r="K58" s="9"/>
      <c r="L58" s="9"/>
      <c r="N58" s="9"/>
      <c r="O58" s="9"/>
      <c r="P58" s="9"/>
    </row>
    <row r="59" spans="1:16" ht="33.75" x14ac:dyDescent="0.2">
      <c r="A59" s="50"/>
      <c r="B59" s="47"/>
      <c r="C59" s="108" t="s">
        <v>245</v>
      </c>
      <c r="D59" s="108"/>
      <c r="E59" s="103">
        <v>0</v>
      </c>
      <c r="F59" s="514">
        <v>0</v>
      </c>
      <c r="G59" s="103">
        <v>0</v>
      </c>
      <c r="H59" s="103">
        <v>0</v>
      </c>
      <c r="I59" s="103">
        <v>0</v>
      </c>
    </row>
    <row r="60" spans="1:16" ht="13.5" thickBot="1" x14ac:dyDescent="0.25">
      <c r="A60" s="50"/>
      <c r="B60" s="47"/>
      <c r="C60" s="108" t="s">
        <v>246</v>
      </c>
      <c r="D60" s="108"/>
      <c r="E60" s="109">
        <f>E57+E58+E59</f>
        <v>0</v>
      </c>
      <c r="F60" s="517">
        <f t="shared" ref="F60:I60" si="0">F57+F58+F59</f>
        <v>0</v>
      </c>
      <c r="G60" s="109">
        <f t="shared" si="0"/>
        <v>0</v>
      </c>
      <c r="H60" s="109">
        <f t="shared" si="0"/>
        <v>0</v>
      </c>
      <c r="I60" s="109">
        <f t="shared" si="0"/>
        <v>0</v>
      </c>
    </row>
    <row r="61" spans="1:16" ht="13.5" thickTop="1" x14ac:dyDescent="0.2">
      <c r="A61" s="50"/>
      <c r="B61" s="47"/>
      <c r="C61" s="108"/>
      <c r="D61" s="108"/>
      <c r="E61" s="103"/>
      <c r="F61" s="514"/>
      <c r="G61" s="103"/>
      <c r="H61" s="103"/>
      <c r="I61" s="103"/>
    </row>
    <row r="62" spans="1:16" ht="13.5" thickBot="1" x14ac:dyDescent="0.25">
      <c r="A62" s="50"/>
      <c r="B62" s="47"/>
      <c r="C62" s="99" t="s">
        <v>247</v>
      </c>
      <c r="D62" s="99"/>
      <c r="E62" s="241">
        <f>E53+E60</f>
        <v>0</v>
      </c>
      <c r="F62" s="518">
        <f>F53+F60</f>
        <v>0</v>
      </c>
      <c r="G62" s="241">
        <f>G53+G60</f>
        <v>0</v>
      </c>
      <c r="H62" s="241">
        <f>H53+H60</f>
        <v>0</v>
      </c>
      <c r="I62" s="241">
        <f>I53+I60</f>
        <v>0</v>
      </c>
      <c r="K62" s="9"/>
      <c r="L62" s="9"/>
      <c r="N62" s="9"/>
      <c r="O62" s="9"/>
      <c r="P62" s="9"/>
    </row>
    <row r="63" spans="1:16" ht="15" thickTop="1" x14ac:dyDescent="0.2">
      <c r="A63" s="50"/>
      <c r="B63" s="47"/>
      <c r="C63" s="4"/>
      <c r="D63" s="4"/>
    </row>
    <row r="64" spans="1:16" x14ac:dyDescent="0.2">
      <c r="A64" s="50"/>
      <c r="B64" s="47"/>
      <c r="C64" s="5"/>
      <c r="D64" s="5"/>
    </row>
    <row r="65" spans="1:10" x14ac:dyDescent="0.2">
      <c r="A65" s="347" t="s">
        <v>205</v>
      </c>
      <c r="B65" s="47"/>
      <c r="C65" s="350" t="s">
        <v>200</v>
      </c>
      <c r="D65" s="234"/>
      <c r="E65" s="10"/>
    </row>
    <row r="66" spans="1:10" x14ac:dyDescent="0.2">
      <c r="A66" s="50"/>
      <c r="B66" s="47"/>
      <c r="C66" s="111" t="str">
        <f>C21</f>
        <v>For the four years ending 30 June 2030</v>
      </c>
      <c r="D66" s="10"/>
      <c r="E66" s="10"/>
    </row>
    <row r="67" spans="1:10" x14ac:dyDescent="0.2">
      <c r="A67" s="50"/>
      <c r="B67" s="47"/>
      <c r="C67" s="10"/>
      <c r="D67" s="10"/>
      <c r="E67" s="10"/>
    </row>
    <row r="68" spans="1:10" ht="12.75" customHeight="1" x14ac:dyDescent="0.2">
      <c r="A68" s="50"/>
      <c r="B68" s="46"/>
      <c r="C68" s="505"/>
      <c r="D68" s="505"/>
      <c r="E68" s="505" t="s">
        <v>81</v>
      </c>
      <c r="F68" s="743" t="s">
        <v>148</v>
      </c>
      <c r="G68" s="743" t="s">
        <v>83</v>
      </c>
      <c r="H68" s="743"/>
      <c r="I68" s="743"/>
    </row>
    <row r="69" spans="1:10" x14ac:dyDescent="0.2">
      <c r="A69" s="50"/>
      <c r="B69" s="46"/>
      <c r="C69" s="505"/>
      <c r="D69" s="505"/>
      <c r="E69" s="505" t="s">
        <v>80</v>
      </c>
      <c r="F69" s="743"/>
      <c r="G69" s="743"/>
      <c r="H69" s="743"/>
      <c r="I69" s="743"/>
    </row>
    <row r="70" spans="1:10" x14ac:dyDescent="0.2">
      <c r="A70" s="50"/>
      <c r="B70" s="46"/>
      <c r="C70" s="505"/>
      <c r="D70" s="505"/>
      <c r="E70" s="505" t="str">
        <f>E25</f>
        <v>2025/26</v>
      </c>
      <c r="F70" s="505" t="str">
        <f t="shared" ref="F70:I70" si="1">F25</f>
        <v>2026/27</v>
      </c>
      <c r="G70" s="505" t="str">
        <f t="shared" si="1"/>
        <v>2027/28</v>
      </c>
      <c r="H70" s="505" t="str">
        <f t="shared" si="1"/>
        <v>2028/29</v>
      </c>
      <c r="I70" s="505" t="str">
        <f t="shared" si="1"/>
        <v>2029/30</v>
      </c>
    </row>
    <row r="71" spans="1:10" x14ac:dyDescent="0.2">
      <c r="A71" s="50"/>
      <c r="B71" s="84"/>
      <c r="C71" s="505"/>
      <c r="D71" s="505" t="s">
        <v>206</v>
      </c>
      <c r="E71" s="505" t="s">
        <v>182</v>
      </c>
      <c r="F71" s="505" t="s">
        <v>182</v>
      </c>
      <c r="G71" s="505" t="s">
        <v>182</v>
      </c>
      <c r="H71" s="505" t="s">
        <v>182</v>
      </c>
      <c r="I71" s="505" t="s">
        <v>182</v>
      </c>
    </row>
    <row r="72" spans="1:10" x14ac:dyDescent="0.2">
      <c r="A72" s="50"/>
      <c r="B72" s="47"/>
      <c r="C72" s="99" t="s">
        <v>248</v>
      </c>
      <c r="D72" s="99"/>
      <c r="E72" s="110"/>
      <c r="F72" s="519"/>
      <c r="G72" s="110"/>
      <c r="H72" s="110"/>
      <c r="I72" s="110"/>
    </row>
    <row r="73" spans="1:10" x14ac:dyDescent="0.2">
      <c r="A73" s="50"/>
      <c r="B73" s="47"/>
      <c r="C73" s="99" t="s">
        <v>249</v>
      </c>
      <c r="D73" s="99"/>
      <c r="E73" s="100"/>
      <c r="F73" s="520"/>
      <c r="G73" s="101"/>
      <c r="H73" s="101"/>
      <c r="I73" s="101"/>
    </row>
    <row r="74" spans="1:10" x14ac:dyDescent="0.2">
      <c r="A74" s="50"/>
      <c r="B74" s="47"/>
      <c r="C74" s="111" t="s">
        <v>250</v>
      </c>
      <c r="D74" s="102"/>
      <c r="E74" s="103">
        <v>0</v>
      </c>
      <c r="F74" s="514">
        <v>0</v>
      </c>
      <c r="G74" s="103">
        <v>0</v>
      </c>
      <c r="H74" s="103">
        <v>0</v>
      </c>
      <c r="I74" s="103">
        <v>0</v>
      </c>
    </row>
    <row r="75" spans="1:10" x14ac:dyDescent="0.2">
      <c r="A75" s="50"/>
      <c r="B75" s="45"/>
      <c r="C75" s="111" t="s">
        <v>251</v>
      </c>
      <c r="D75" s="102"/>
      <c r="E75" s="103">
        <v>0</v>
      </c>
      <c r="F75" s="514">
        <v>0</v>
      </c>
      <c r="G75" s="103">
        <v>0</v>
      </c>
      <c r="H75" s="103">
        <v>0</v>
      </c>
      <c r="I75" s="103">
        <v>0</v>
      </c>
    </row>
    <row r="76" spans="1:10" x14ac:dyDescent="0.2">
      <c r="A76" s="50"/>
      <c r="B76" s="45"/>
      <c r="C76" s="111" t="s">
        <v>252</v>
      </c>
      <c r="D76" s="102"/>
      <c r="E76" s="103">
        <v>0</v>
      </c>
      <c r="F76" s="514">
        <v>0</v>
      </c>
      <c r="G76" s="103">
        <v>0</v>
      </c>
      <c r="H76" s="103">
        <v>0</v>
      </c>
      <c r="I76" s="103">
        <v>0</v>
      </c>
    </row>
    <row r="77" spans="1:10" x14ac:dyDescent="0.2">
      <c r="A77" s="50"/>
      <c r="B77" s="48"/>
      <c r="C77" s="111" t="s">
        <v>253</v>
      </c>
      <c r="D77" s="102"/>
      <c r="E77" s="103">
        <v>0</v>
      </c>
      <c r="F77" s="514">
        <v>0</v>
      </c>
      <c r="G77" s="103">
        <v>0</v>
      </c>
      <c r="H77" s="103">
        <v>0</v>
      </c>
      <c r="I77" s="103">
        <v>0</v>
      </c>
    </row>
    <row r="78" spans="1:10" x14ac:dyDescent="0.2">
      <c r="A78" s="50"/>
      <c r="B78" s="48"/>
      <c r="C78" s="193" t="s">
        <v>254</v>
      </c>
      <c r="D78" s="102"/>
      <c r="E78" s="103">
        <v>0</v>
      </c>
      <c r="F78" s="514">
        <v>0</v>
      </c>
      <c r="G78" s="103">
        <v>0</v>
      </c>
      <c r="H78" s="103">
        <v>0</v>
      </c>
      <c r="I78" s="103">
        <v>0</v>
      </c>
    </row>
    <row r="79" spans="1:10" x14ac:dyDescent="0.2">
      <c r="A79" s="50"/>
      <c r="B79" s="83"/>
      <c r="C79" s="102" t="s">
        <v>255</v>
      </c>
      <c r="D79" s="102"/>
      <c r="E79" s="103">
        <v>0</v>
      </c>
      <c r="F79" s="514">
        <v>0</v>
      </c>
      <c r="G79" s="103">
        <v>0</v>
      </c>
      <c r="H79" s="103">
        <v>0</v>
      </c>
      <c r="I79" s="103">
        <v>0</v>
      </c>
      <c r="J79"/>
    </row>
    <row r="80" spans="1:10" x14ac:dyDescent="0.2">
      <c r="A80" s="50"/>
      <c r="B80" s="83"/>
      <c r="C80" s="107" t="s">
        <v>256</v>
      </c>
      <c r="D80" s="102"/>
      <c r="E80" s="103">
        <v>0</v>
      </c>
      <c r="F80" s="514">
        <v>0</v>
      </c>
      <c r="G80" s="103">
        <v>0</v>
      </c>
      <c r="H80" s="103">
        <v>0</v>
      </c>
      <c r="I80" s="103">
        <v>0</v>
      </c>
      <c r="J80"/>
    </row>
    <row r="81" spans="1:16" x14ac:dyDescent="0.2">
      <c r="A81" s="50"/>
      <c r="B81" s="48"/>
      <c r="C81" s="111" t="s">
        <v>257</v>
      </c>
      <c r="D81" s="102"/>
      <c r="E81" s="103">
        <v>0</v>
      </c>
      <c r="F81" s="514">
        <v>0</v>
      </c>
      <c r="G81" s="103">
        <v>0</v>
      </c>
      <c r="H81" s="103">
        <v>0</v>
      </c>
      <c r="I81" s="103">
        <v>0</v>
      </c>
    </row>
    <row r="82" spans="1:16" x14ac:dyDescent="0.2">
      <c r="A82" s="50"/>
      <c r="B82" s="48"/>
      <c r="C82" s="99" t="s">
        <v>258</v>
      </c>
      <c r="D82" s="102" t="s">
        <v>259</v>
      </c>
      <c r="E82" s="104">
        <f>SUM(E74:E81)</f>
        <v>0</v>
      </c>
      <c r="F82" s="515">
        <f>SUM(F74:F81)</f>
        <v>0</v>
      </c>
      <c r="G82" s="104">
        <f>SUM(G74:G81)</f>
        <v>0</v>
      </c>
      <c r="H82" s="104">
        <f>SUM(H74:H81)</f>
        <v>0</v>
      </c>
      <c r="I82" s="104">
        <f>SUM(I74:I81)</f>
        <v>0</v>
      </c>
      <c r="K82" s="9"/>
      <c r="L82" s="9"/>
      <c r="N82" s="9"/>
      <c r="O82" s="9"/>
      <c r="P82" s="9"/>
    </row>
    <row r="83" spans="1:16" x14ac:dyDescent="0.2">
      <c r="A83" s="50"/>
      <c r="B83" s="48"/>
      <c r="C83" s="102"/>
      <c r="D83" s="102"/>
      <c r="E83" s="112"/>
      <c r="F83" s="521"/>
      <c r="G83" s="112"/>
      <c r="H83" s="112"/>
      <c r="I83" s="112"/>
    </row>
    <row r="84" spans="1:16" x14ac:dyDescent="0.2">
      <c r="A84" s="50"/>
      <c r="B84" s="48"/>
      <c r="C84" s="99" t="s">
        <v>260</v>
      </c>
      <c r="D84" s="102"/>
      <c r="E84" s="113"/>
      <c r="F84" s="521"/>
      <c r="G84" s="112"/>
      <c r="H84" s="112"/>
      <c r="I84" s="112"/>
    </row>
    <row r="85" spans="1:16" x14ac:dyDescent="0.2">
      <c r="A85" s="50"/>
      <c r="B85" s="48"/>
      <c r="C85" s="111" t="s">
        <v>251</v>
      </c>
      <c r="D85" s="102"/>
      <c r="E85" s="103">
        <v>0</v>
      </c>
      <c r="F85" s="514">
        <v>0</v>
      </c>
      <c r="G85" s="103">
        <v>0</v>
      </c>
      <c r="H85" s="103">
        <v>0</v>
      </c>
      <c r="I85" s="103">
        <v>0</v>
      </c>
    </row>
    <row r="86" spans="1:16" x14ac:dyDescent="0.2">
      <c r="A86" s="50"/>
      <c r="B86" s="48"/>
      <c r="C86" s="111" t="s">
        <v>252</v>
      </c>
      <c r="D86" s="102"/>
      <c r="E86" s="103">
        <v>0</v>
      </c>
      <c r="F86" s="514">
        <v>0</v>
      </c>
      <c r="G86" s="103">
        <v>0</v>
      </c>
      <c r="H86" s="103">
        <v>0</v>
      </c>
      <c r="I86" s="103">
        <v>0</v>
      </c>
    </row>
    <row r="87" spans="1:16" ht="22.5" x14ac:dyDescent="0.2">
      <c r="A87" s="50"/>
      <c r="B87" s="48"/>
      <c r="C87" s="102" t="s">
        <v>261</v>
      </c>
      <c r="D87" s="102"/>
      <c r="E87" s="103">
        <v>0</v>
      </c>
      <c r="F87" s="514">
        <v>0</v>
      </c>
      <c r="G87" s="103">
        <v>0</v>
      </c>
      <c r="H87" s="103">
        <v>0</v>
      </c>
      <c r="I87" s="103">
        <v>0</v>
      </c>
    </row>
    <row r="88" spans="1:16" x14ac:dyDescent="0.2">
      <c r="A88" s="50"/>
      <c r="B88" s="48"/>
      <c r="C88" s="107" t="s">
        <v>262</v>
      </c>
      <c r="D88" s="107"/>
      <c r="E88" s="103">
        <v>0</v>
      </c>
      <c r="F88" s="514">
        <v>0</v>
      </c>
      <c r="G88" s="103">
        <v>0</v>
      </c>
      <c r="H88" s="103">
        <v>0</v>
      </c>
      <c r="I88" s="103">
        <v>0</v>
      </c>
    </row>
    <row r="89" spans="1:16" x14ac:dyDescent="0.2">
      <c r="A89" s="50"/>
      <c r="B89" s="258"/>
      <c r="C89" s="107" t="s">
        <v>263</v>
      </c>
      <c r="D89" s="107" t="s">
        <v>264</v>
      </c>
      <c r="E89" s="103">
        <v>0</v>
      </c>
      <c r="F89" s="514">
        <v>0</v>
      </c>
      <c r="G89" s="103">
        <v>0</v>
      </c>
      <c r="H89" s="103">
        <v>0</v>
      </c>
      <c r="I89" s="103">
        <v>0</v>
      </c>
    </row>
    <row r="90" spans="1:16" x14ac:dyDescent="0.2">
      <c r="A90" s="50"/>
      <c r="B90" s="48"/>
      <c r="C90" s="193" t="s">
        <v>265</v>
      </c>
      <c r="D90" s="107"/>
      <c r="E90" s="103">
        <v>0</v>
      </c>
      <c r="F90" s="514">
        <v>0</v>
      </c>
      <c r="G90" s="103">
        <v>0</v>
      </c>
      <c r="H90" s="103">
        <v>0</v>
      </c>
      <c r="I90" s="103">
        <v>0</v>
      </c>
    </row>
    <row r="91" spans="1:16" x14ac:dyDescent="0.2">
      <c r="A91" s="50"/>
      <c r="B91" s="48"/>
      <c r="C91" s="193" t="s">
        <v>266</v>
      </c>
      <c r="D91" s="107"/>
      <c r="E91" s="114">
        <v>0</v>
      </c>
      <c r="F91" s="655">
        <v>0</v>
      </c>
      <c r="G91" s="114">
        <v>0</v>
      </c>
      <c r="H91" s="114">
        <v>0</v>
      </c>
      <c r="I91" s="114">
        <v>0</v>
      </c>
    </row>
    <row r="92" spans="1:16" x14ac:dyDescent="0.2">
      <c r="A92" s="50"/>
      <c r="B92" s="48"/>
      <c r="C92" s="257" t="s">
        <v>267</v>
      </c>
      <c r="D92" s="107" t="s">
        <v>259</v>
      </c>
      <c r="E92" s="104">
        <f>SUM(E85:E91)</f>
        <v>0</v>
      </c>
      <c r="F92" s="515">
        <f>SUM(F85:F91)</f>
        <v>0</v>
      </c>
      <c r="G92" s="104">
        <f>SUM(G85:G91)</f>
        <v>0</v>
      </c>
      <c r="H92" s="104">
        <f>SUM(H85:H91)</f>
        <v>0</v>
      </c>
      <c r="I92" s="104">
        <f>SUM(I85:I91)</f>
        <v>0</v>
      </c>
    </row>
    <row r="93" spans="1:16" x14ac:dyDescent="0.2">
      <c r="A93" s="50"/>
      <c r="B93" s="48"/>
      <c r="C93" s="257" t="s">
        <v>268</v>
      </c>
      <c r="D93" s="107"/>
      <c r="E93" s="104">
        <f>E92+E82</f>
        <v>0</v>
      </c>
      <c r="F93" s="515">
        <f>F92+F82</f>
        <v>0</v>
      </c>
      <c r="G93" s="104">
        <f>G92+G82</f>
        <v>0</v>
      </c>
      <c r="H93" s="104">
        <f>H92+H82</f>
        <v>0</v>
      </c>
      <c r="I93" s="104">
        <f>I92+I82</f>
        <v>0</v>
      </c>
    </row>
    <row r="94" spans="1:16" x14ac:dyDescent="0.2">
      <c r="A94" s="50"/>
      <c r="B94" s="48"/>
      <c r="C94" s="257"/>
      <c r="D94" s="107"/>
      <c r="E94" s="113"/>
      <c r="F94" s="521"/>
      <c r="G94" s="112"/>
      <c r="H94" s="112"/>
      <c r="I94" s="112"/>
    </row>
    <row r="95" spans="1:16" x14ac:dyDescent="0.2">
      <c r="A95" s="50"/>
      <c r="B95" s="48"/>
      <c r="C95" s="257" t="s">
        <v>269</v>
      </c>
      <c r="D95" s="107"/>
      <c r="E95" s="113"/>
      <c r="F95" s="521"/>
      <c r="G95" s="112"/>
      <c r="H95" s="112"/>
      <c r="I95" s="112"/>
    </row>
    <row r="96" spans="1:16" x14ac:dyDescent="0.2">
      <c r="A96" s="50"/>
      <c r="C96" s="257" t="s">
        <v>270</v>
      </c>
      <c r="D96" s="107"/>
      <c r="E96" s="113"/>
      <c r="F96" s="521"/>
      <c r="G96" s="112"/>
      <c r="H96" s="112"/>
      <c r="I96" s="112"/>
    </row>
    <row r="97" spans="1:9" x14ac:dyDescent="0.2">
      <c r="A97" s="50"/>
      <c r="C97" s="193" t="s">
        <v>271</v>
      </c>
      <c r="D97" s="107"/>
      <c r="E97" s="103">
        <v>0</v>
      </c>
      <c r="F97" s="514">
        <v>0</v>
      </c>
      <c r="G97" s="103">
        <v>0</v>
      </c>
      <c r="H97" s="103">
        <v>0</v>
      </c>
      <c r="I97" s="103">
        <v>0</v>
      </c>
    </row>
    <row r="98" spans="1:9" x14ac:dyDescent="0.2">
      <c r="A98" s="50"/>
      <c r="C98" s="193" t="s">
        <v>272</v>
      </c>
      <c r="D98" s="107"/>
      <c r="E98" s="103">
        <v>0</v>
      </c>
      <c r="F98" s="514">
        <v>0</v>
      </c>
      <c r="G98" s="103">
        <v>0</v>
      </c>
      <c r="H98" s="103">
        <v>0</v>
      </c>
      <c r="I98" s="103">
        <v>0</v>
      </c>
    </row>
    <row r="99" spans="1:9" x14ac:dyDescent="0.2">
      <c r="A99" s="50"/>
      <c r="C99" s="193" t="s">
        <v>273</v>
      </c>
      <c r="D99" s="107"/>
      <c r="E99" s="103">
        <v>0</v>
      </c>
      <c r="F99" s="514">
        <v>0</v>
      </c>
      <c r="G99" s="103">
        <v>0</v>
      </c>
      <c r="H99" s="103">
        <v>0</v>
      </c>
      <c r="I99" s="103">
        <v>0</v>
      </c>
    </row>
    <row r="100" spans="1:9" x14ac:dyDescent="0.2">
      <c r="A100" s="50"/>
      <c r="C100" s="107" t="s">
        <v>274</v>
      </c>
      <c r="D100" s="107"/>
      <c r="E100" s="103">
        <v>0</v>
      </c>
      <c r="F100" s="514">
        <v>0</v>
      </c>
      <c r="G100" s="103">
        <v>0</v>
      </c>
      <c r="H100" s="103">
        <v>0</v>
      </c>
      <c r="I100" s="103">
        <v>0</v>
      </c>
    </row>
    <row r="101" spans="1:9" x14ac:dyDescent="0.2">
      <c r="A101" s="50"/>
      <c r="C101" s="193" t="s">
        <v>275</v>
      </c>
      <c r="D101" s="107" t="s">
        <v>276</v>
      </c>
      <c r="E101" s="103">
        <v>0</v>
      </c>
      <c r="F101" s="514">
        <v>0</v>
      </c>
      <c r="G101" s="103">
        <v>0</v>
      </c>
      <c r="H101" s="103">
        <v>0</v>
      </c>
      <c r="I101" s="103">
        <v>0</v>
      </c>
    </row>
    <row r="102" spans="1:9" x14ac:dyDescent="0.2">
      <c r="A102" s="50"/>
      <c r="C102" s="193" t="s">
        <v>277</v>
      </c>
      <c r="D102" s="107" t="s">
        <v>264</v>
      </c>
      <c r="E102" s="103">
        <v>0</v>
      </c>
      <c r="F102" s="514">
        <v>0</v>
      </c>
      <c r="G102" s="103">
        <v>0</v>
      </c>
      <c r="H102" s="103">
        <v>0</v>
      </c>
      <c r="I102" s="103">
        <v>0</v>
      </c>
    </row>
    <row r="103" spans="1:9" x14ac:dyDescent="0.2">
      <c r="A103" s="50"/>
      <c r="C103" s="257" t="s">
        <v>278</v>
      </c>
      <c r="D103" s="107" t="s">
        <v>279</v>
      </c>
      <c r="E103" s="104">
        <f>SUM(E97:E102)</f>
        <v>0</v>
      </c>
      <c r="F103" s="515">
        <f>SUM(F97:F102)</f>
        <v>0</v>
      </c>
      <c r="G103" s="104">
        <f>SUM(G97:G102)</f>
        <v>0</v>
      </c>
      <c r="H103" s="104">
        <f>SUM(H97:H102)</f>
        <v>0</v>
      </c>
      <c r="I103" s="104">
        <f>SUM(I97:I102)</f>
        <v>0</v>
      </c>
    </row>
    <row r="104" spans="1:9" x14ac:dyDescent="0.2">
      <c r="A104" s="50"/>
      <c r="C104" s="107"/>
      <c r="D104" s="107"/>
      <c r="E104" s="112"/>
      <c r="F104" s="521"/>
      <c r="G104" s="112"/>
      <c r="H104" s="112"/>
      <c r="I104" s="112"/>
    </row>
    <row r="105" spans="1:9" x14ac:dyDescent="0.2">
      <c r="A105" s="50"/>
      <c r="C105" s="257" t="s">
        <v>280</v>
      </c>
      <c r="D105" s="107"/>
      <c r="E105" s="113"/>
      <c r="F105" s="521"/>
      <c r="G105" s="112"/>
      <c r="H105" s="112"/>
      <c r="I105" s="112"/>
    </row>
    <row r="106" spans="1:9" x14ac:dyDescent="0.2">
      <c r="A106" s="50"/>
      <c r="C106" s="107" t="s">
        <v>274</v>
      </c>
      <c r="D106" s="107"/>
      <c r="E106" s="103">
        <v>0</v>
      </c>
      <c r="F106" s="514">
        <v>0</v>
      </c>
      <c r="G106" s="103">
        <v>0</v>
      </c>
      <c r="H106" s="103">
        <v>0</v>
      </c>
      <c r="I106" s="103">
        <v>0</v>
      </c>
    </row>
    <row r="107" spans="1:9" x14ac:dyDescent="0.2">
      <c r="A107" s="50"/>
      <c r="C107" s="193" t="s">
        <v>275</v>
      </c>
      <c r="D107" s="107" t="s">
        <v>276</v>
      </c>
      <c r="E107" s="103">
        <v>0</v>
      </c>
      <c r="F107" s="514">
        <v>0</v>
      </c>
      <c r="G107" s="103">
        <v>0</v>
      </c>
      <c r="H107" s="103">
        <v>0</v>
      </c>
      <c r="I107" s="103">
        <v>0</v>
      </c>
    </row>
    <row r="108" spans="1:9" x14ac:dyDescent="0.2">
      <c r="A108" s="50"/>
      <c r="C108" s="193" t="s">
        <v>277</v>
      </c>
      <c r="D108" s="107" t="s">
        <v>264</v>
      </c>
      <c r="E108" s="103">
        <v>0</v>
      </c>
      <c r="F108" s="514">
        <v>0</v>
      </c>
      <c r="G108" s="103">
        <v>0</v>
      </c>
      <c r="H108" s="103">
        <v>0</v>
      </c>
      <c r="I108" s="103">
        <v>0</v>
      </c>
    </row>
    <row r="109" spans="1:9" x14ac:dyDescent="0.2">
      <c r="A109" s="50"/>
      <c r="C109" s="257" t="s">
        <v>281</v>
      </c>
      <c r="D109" s="107" t="s">
        <v>279</v>
      </c>
      <c r="E109" s="115">
        <f>SUM(E106:E108)</f>
        <v>0</v>
      </c>
      <c r="F109" s="543">
        <f t="shared" ref="F109:I109" si="2">SUM(F106:F108)</f>
        <v>0</v>
      </c>
      <c r="G109" s="115">
        <f t="shared" si="2"/>
        <v>0</v>
      </c>
      <c r="H109" s="115">
        <f t="shared" si="2"/>
        <v>0</v>
      </c>
      <c r="I109" s="115">
        <f t="shared" si="2"/>
        <v>0</v>
      </c>
    </row>
    <row r="110" spans="1:9" x14ac:dyDescent="0.2">
      <c r="A110" s="50"/>
      <c r="C110" s="257" t="s">
        <v>282</v>
      </c>
      <c r="D110" s="107"/>
      <c r="E110" s="115">
        <f>E109+E103</f>
        <v>0</v>
      </c>
      <c r="F110" s="543">
        <f t="shared" ref="F110:I110" si="3">F109+F103</f>
        <v>0</v>
      </c>
      <c r="G110" s="115">
        <f t="shared" si="3"/>
        <v>0</v>
      </c>
      <c r="H110" s="115">
        <f t="shared" si="3"/>
        <v>0</v>
      </c>
      <c r="I110" s="115">
        <f t="shared" si="3"/>
        <v>0</v>
      </c>
    </row>
    <row r="111" spans="1:9" ht="13.5" thickBot="1" x14ac:dyDescent="0.25">
      <c r="A111" s="50"/>
      <c r="C111" s="257" t="s">
        <v>283</v>
      </c>
      <c r="D111" s="107"/>
      <c r="E111" s="116">
        <f>E93-E110</f>
        <v>0</v>
      </c>
      <c r="F111" s="656">
        <f t="shared" ref="F111:I111" si="4">F93-F110</f>
        <v>0</v>
      </c>
      <c r="G111" s="116">
        <f t="shared" si="4"/>
        <v>0</v>
      </c>
      <c r="H111" s="116">
        <f t="shared" si="4"/>
        <v>0</v>
      </c>
      <c r="I111" s="116">
        <f t="shared" si="4"/>
        <v>0</v>
      </c>
    </row>
    <row r="112" spans="1:9" ht="13.5" thickTop="1" x14ac:dyDescent="0.2">
      <c r="A112" s="50"/>
      <c r="C112" s="102"/>
      <c r="D112" s="102"/>
      <c r="E112" s="112"/>
      <c r="F112" s="521"/>
      <c r="G112" s="112"/>
      <c r="H112" s="112"/>
      <c r="I112" s="112"/>
    </row>
    <row r="113" spans="1:16" x14ac:dyDescent="0.2">
      <c r="A113" s="50"/>
      <c r="C113" s="99" t="s">
        <v>284</v>
      </c>
      <c r="D113" s="102"/>
      <c r="E113" s="112"/>
      <c r="F113" s="521"/>
      <c r="G113" s="112"/>
      <c r="H113" s="112"/>
      <c r="I113" s="112"/>
    </row>
    <row r="114" spans="1:16" x14ac:dyDescent="0.2">
      <c r="A114" s="50"/>
      <c r="C114" s="102" t="s">
        <v>285</v>
      </c>
      <c r="D114" s="102"/>
      <c r="E114" s="103">
        <v>0</v>
      </c>
      <c r="F114" s="514">
        <v>0</v>
      </c>
      <c r="G114" s="103">
        <v>0</v>
      </c>
      <c r="H114" s="103">
        <v>0</v>
      </c>
      <c r="I114" s="103">
        <v>0</v>
      </c>
    </row>
    <row r="115" spans="1:16" x14ac:dyDescent="0.2">
      <c r="A115" s="50"/>
      <c r="C115" s="332" t="s">
        <v>286</v>
      </c>
      <c r="D115" s="102"/>
      <c r="E115" s="103">
        <v>0</v>
      </c>
      <c r="F115" s="514">
        <v>0</v>
      </c>
      <c r="G115" s="103">
        <v>0</v>
      </c>
      <c r="H115" s="103">
        <v>0</v>
      </c>
      <c r="I115" s="103">
        <v>0</v>
      </c>
    </row>
    <row r="116" spans="1:16" ht="13.5" thickBot="1" x14ac:dyDescent="0.25">
      <c r="A116" s="50"/>
      <c r="C116" s="99" t="s">
        <v>287</v>
      </c>
      <c r="D116" s="102"/>
      <c r="E116" s="109">
        <f>SUM(E114:E115)</f>
        <v>0</v>
      </c>
      <c r="F116" s="517">
        <f>SUM(F114:F115)</f>
        <v>0</v>
      </c>
      <c r="G116" s="109">
        <f>SUM(G114:G115)</f>
        <v>0</v>
      </c>
      <c r="H116" s="109">
        <f>SUM(H114:H115)</f>
        <v>0</v>
      </c>
      <c r="I116" s="109">
        <f>SUM(I114:I115)</f>
        <v>0</v>
      </c>
    </row>
    <row r="117" spans="1:16" ht="13.5" thickTop="1" x14ac:dyDescent="0.2">
      <c r="A117" s="50"/>
      <c r="C117" s="102"/>
      <c r="D117" s="102"/>
      <c r="E117" s="117"/>
      <c r="F117" s="118"/>
      <c r="G117" s="117"/>
      <c r="H117" s="117"/>
      <c r="I117" s="117"/>
    </row>
    <row r="118" spans="1:16" x14ac:dyDescent="0.2">
      <c r="A118" s="50"/>
      <c r="C118" s="102"/>
      <c r="D118" s="102"/>
      <c r="E118" s="117"/>
      <c r="F118" s="118"/>
      <c r="G118" s="117"/>
      <c r="H118" s="117"/>
      <c r="I118" s="117"/>
    </row>
    <row r="119" spans="1:16" x14ac:dyDescent="0.2">
      <c r="A119" s="347" t="s">
        <v>205</v>
      </c>
      <c r="C119" s="350" t="s">
        <v>201</v>
      </c>
      <c r="D119" s="119"/>
      <c r="E119" s="117"/>
      <c r="F119" s="118"/>
      <c r="G119" s="117"/>
      <c r="H119" s="117"/>
      <c r="I119" s="117"/>
    </row>
    <row r="120" spans="1:16" x14ac:dyDescent="0.2">
      <c r="A120" s="50"/>
      <c r="C120" s="111" t="str">
        <f>C66</f>
        <v>For the four years ending 30 June 2030</v>
      </c>
      <c r="D120" s="111"/>
      <c r="E120" s="117"/>
      <c r="F120" s="118"/>
      <c r="G120" s="117"/>
      <c r="H120" s="117"/>
      <c r="I120" s="117"/>
    </row>
    <row r="121" spans="1:16" x14ac:dyDescent="0.2">
      <c r="A121" s="50"/>
      <c r="C121" s="120"/>
      <c r="D121" s="120"/>
      <c r="E121" s="117"/>
      <c r="F121" s="118"/>
      <c r="G121" s="117"/>
      <c r="H121" s="117"/>
      <c r="I121" s="117"/>
    </row>
    <row r="122" spans="1:16" ht="44.25" customHeight="1" x14ac:dyDescent="0.2">
      <c r="A122" s="50"/>
      <c r="C122" s="526"/>
      <c r="D122" s="526"/>
      <c r="E122" s="527"/>
      <c r="F122" s="505" t="s">
        <v>186</v>
      </c>
      <c r="G122" s="505" t="s">
        <v>288</v>
      </c>
      <c r="H122" s="505" t="s">
        <v>289</v>
      </c>
      <c r="I122" s="505" t="s">
        <v>290</v>
      </c>
    </row>
    <row r="123" spans="1:16" x14ac:dyDescent="0.2">
      <c r="A123" s="50"/>
      <c r="C123" s="526"/>
      <c r="D123" s="526"/>
      <c r="E123" s="505" t="s">
        <v>206</v>
      </c>
      <c r="F123" s="505" t="s">
        <v>182</v>
      </c>
      <c r="G123" s="505" t="s">
        <v>182</v>
      </c>
      <c r="H123" s="505" t="s">
        <v>182</v>
      </c>
      <c r="I123" s="505" t="s">
        <v>182</v>
      </c>
      <c r="N123"/>
      <c r="O123"/>
      <c r="P123"/>
    </row>
    <row r="124" spans="1:16" x14ac:dyDescent="0.2">
      <c r="A124" s="50"/>
      <c r="C124" s="121" t="str">
        <f>Title!Z2&amp;" Forecast Actual"</f>
        <v>2026 Forecast Actual</v>
      </c>
      <c r="D124" s="121"/>
      <c r="E124" s="117"/>
      <c r="F124" s="122"/>
      <c r="G124" s="123"/>
      <c r="H124" s="123"/>
      <c r="I124" s="123"/>
    </row>
    <row r="125" spans="1:16" x14ac:dyDescent="0.2">
      <c r="A125" s="50"/>
      <c r="C125" s="124" t="s">
        <v>291</v>
      </c>
      <c r="D125" s="124"/>
      <c r="E125" s="117"/>
      <c r="F125" s="125">
        <v>0</v>
      </c>
      <c r="G125" s="125">
        <v>0</v>
      </c>
      <c r="H125" s="125">
        <v>0</v>
      </c>
      <c r="I125" s="125">
        <v>0</v>
      </c>
    </row>
    <row r="126" spans="1:16" x14ac:dyDescent="0.2">
      <c r="A126" s="50"/>
      <c r="C126" s="124" t="s">
        <v>240</v>
      </c>
      <c r="D126" s="124"/>
      <c r="E126" s="117"/>
      <c r="F126" s="125">
        <v>0</v>
      </c>
      <c r="G126" s="125">
        <v>0</v>
      </c>
      <c r="H126" s="125">
        <v>0</v>
      </c>
      <c r="I126" s="125">
        <v>0</v>
      </c>
    </row>
    <row r="127" spans="1:16" x14ac:dyDescent="0.2">
      <c r="A127" s="50"/>
      <c r="C127" s="668" t="s">
        <v>292</v>
      </c>
      <c r="D127" s="124"/>
      <c r="E127" s="117"/>
      <c r="F127" s="125" t="s">
        <v>293</v>
      </c>
      <c r="G127" s="125" t="s">
        <v>293</v>
      </c>
      <c r="H127" s="125" t="s">
        <v>293</v>
      </c>
      <c r="I127" s="125" t="s">
        <v>293</v>
      </c>
    </row>
    <row r="128" spans="1:16" x14ac:dyDescent="0.2">
      <c r="A128" s="50"/>
      <c r="C128" s="124" t="s">
        <v>294</v>
      </c>
      <c r="D128" s="124"/>
      <c r="E128" s="117"/>
      <c r="F128" s="125" t="s">
        <v>293</v>
      </c>
      <c r="G128" s="125">
        <v>0</v>
      </c>
      <c r="H128" s="125" t="s">
        <v>293</v>
      </c>
      <c r="I128" s="125">
        <v>0</v>
      </c>
    </row>
    <row r="129" spans="1:9" ht="13.5" thickBot="1" x14ac:dyDescent="0.25">
      <c r="A129" s="50"/>
      <c r="C129" s="124" t="s">
        <v>295</v>
      </c>
      <c r="D129" s="124"/>
      <c r="E129" s="117"/>
      <c r="F129" s="126" t="s">
        <v>293</v>
      </c>
      <c r="G129" s="126">
        <v>0</v>
      </c>
      <c r="H129" s="126" t="s">
        <v>293</v>
      </c>
      <c r="I129" s="126">
        <v>0</v>
      </c>
    </row>
    <row r="130" spans="1:9" ht="13.5" thickBot="1" x14ac:dyDescent="0.25">
      <c r="A130" s="50"/>
      <c r="C130" s="127" t="s">
        <v>296</v>
      </c>
      <c r="D130" s="127"/>
      <c r="E130" s="117"/>
      <c r="F130" s="128">
        <f>SUM(F125:F129)</f>
        <v>0</v>
      </c>
      <c r="G130" s="128">
        <f>SUM(G125:G129)</f>
        <v>0</v>
      </c>
      <c r="H130" s="128">
        <f t="shared" ref="H130:I130" si="5">SUM(H125:H129)</f>
        <v>0</v>
      </c>
      <c r="I130" s="128">
        <f t="shared" si="5"/>
        <v>0</v>
      </c>
    </row>
    <row r="131" spans="1:9" ht="13.5" thickTop="1" x14ac:dyDescent="0.2">
      <c r="A131" s="50"/>
      <c r="C131" s="102"/>
      <c r="D131" s="102"/>
      <c r="E131" s="117"/>
      <c r="F131" s="129"/>
      <c r="G131" s="129"/>
      <c r="H131" s="129"/>
      <c r="I131" s="129"/>
    </row>
    <row r="132" spans="1:9" x14ac:dyDescent="0.2">
      <c r="A132" s="50"/>
      <c r="C132" s="528" t="str">
        <f>(Title!Z2+1)&amp;" Budget"</f>
        <v>2027 Budget</v>
      </c>
      <c r="D132" s="528"/>
      <c r="E132" s="529"/>
      <c r="F132" s="530"/>
      <c r="G132" s="531"/>
      <c r="H132" s="531"/>
      <c r="I132" s="531"/>
    </row>
    <row r="133" spans="1:9" x14ac:dyDescent="0.2">
      <c r="A133" s="50"/>
      <c r="C133" s="532" t="s">
        <v>291</v>
      </c>
      <c r="D133" s="532"/>
      <c r="E133" s="529"/>
      <c r="F133" s="657">
        <v>0</v>
      </c>
      <c r="G133" s="657">
        <v>0</v>
      </c>
      <c r="H133" s="657">
        <v>0</v>
      </c>
      <c r="I133" s="657">
        <v>0</v>
      </c>
    </row>
    <row r="134" spans="1:9" x14ac:dyDescent="0.2">
      <c r="A134" s="50"/>
      <c r="C134" s="532" t="s">
        <v>240</v>
      </c>
      <c r="D134" s="532"/>
      <c r="E134" s="529"/>
      <c r="F134" s="657">
        <v>0</v>
      </c>
      <c r="G134" s="657">
        <v>0</v>
      </c>
      <c r="H134" s="657" t="s">
        <v>293</v>
      </c>
      <c r="I134" s="657" t="s">
        <v>293</v>
      </c>
    </row>
    <row r="135" spans="1:9" x14ac:dyDescent="0.2">
      <c r="A135" s="50"/>
      <c r="C135" s="532" t="s">
        <v>292</v>
      </c>
      <c r="D135" s="532"/>
      <c r="E135" s="529"/>
      <c r="F135" s="657" t="s">
        <v>293</v>
      </c>
      <c r="G135" s="657" t="s">
        <v>293</v>
      </c>
      <c r="H135" s="657" t="s">
        <v>293</v>
      </c>
      <c r="I135" s="657" t="s">
        <v>293</v>
      </c>
    </row>
    <row r="136" spans="1:9" x14ac:dyDescent="0.2">
      <c r="A136" s="50"/>
      <c r="C136" s="532" t="s">
        <v>294</v>
      </c>
      <c r="D136" s="532"/>
      <c r="E136" s="529" t="s">
        <v>297</v>
      </c>
      <c r="F136" s="657" t="s">
        <v>293</v>
      </c>
      <c r="G136" s="657">
        <v>0</v>
      </c>
      <c r="H136" s="657" t="s">
        <v>293</v>
      </c>
      <c r="I136" s="657">
        <v>0</v>
      </c>
    </row>
    <row r="137" spans="1:9" ht="13.5" thickBot="1" x14ac:dyDescent="0.25">
      <c r="A137" s="50"/>
      <c r="C137" s="532" t="s">
        <v>295</v>
      </c>
      <c r="D137" s="532"/>
      <c r="E137" s="529" t="s">
        <v>297</v>
      </c>
      <c r="F137" s="658" t="s">
        <v>293</v>
      </c>
      <c r="G137" s="658">
        <v>0</v>
      </c>
      <c r="H137" s="658" t="s">
        <v>293</v>
      </c>
      <c r="I137" s="658">
        <v>0</v>
      </c>
    </row>
    <row r="138" spans="1:9" ht="13.5" thickBot="1" x14ac:dyDescent="0.25">
      <c r="A138" s="50"/>
      <c r="C138" s="535" t="s">
        <v>296</v>
      </c>
      <c r="D138" s="535"/>
      <c r="E138" s="529" t="s">
        <v>298</v>
      </c>
      <c r="F138" s="536">
        <f>SUM(F133:F137)</f>
        <v>0</v>
      </c>
      <c r="G138" s="536">
        <f>SUM(G133:G137)</f>
        <v>0</v>
      </c>
      <c r="H138" s="536">
        <f>SUM(H133:H137)</f>
        <v>0</v>
      </c>
      <c r="I138" s="536">
        <f>SUM(I133:I137)</f>
        <v>0</v>
      </c>
    </row>
    <row r="139" spans="1:9" ht="13.5" thickTop="1" x14ac:dyDescent="0.2">
      <c r="A139" s="50"/>
      <c r="C139" s="102"/>
      <c r="D139" s="102"/>
      <c r="E139" s="117"/>
      <c r="F139" s="129"/>
      <c r="G139" s="129"/>
      <c r="H139" s="129"/>
      <c r="I139" s="129"/>
    </row>
    <row r="140" spans="1:9" x14ac:dyDescent="0.2">
      <c r="A140" s="50"/>
      <c r="C140" s="121">
        <f>Title!Z2+2</f>
        <v>2028</v>
      </c>
      <c r="D140" s="121"/>
      <c r="E140" s="117"/>
      <c r="F140" s="129"/>
      <c r="G140" s="129"/>
      <c r="H140" s="129"/>
      <c r="I140" s="129"/>
    </row>
    <row r="141" spans="1:9" x14ac:dyDescent="0.2">
      <c r="A141" s="50"/>
      <c r="C141" s="124" t="s">
        <v>291</v>
      </c>
      <c r="D141" s="124"/>
      <c r="E141" s="117"/>
      <c r="F141" s="125">
        <v>0</v>
      </c>
      <c r="G141" s="125">
        <v>0</v>
      </c>
      <c r="H141" s="125">
        <v>0</v>
      </c>
      <c r="I141" s="125">
        <v>0</v>
      </c>
    </row>
    <row r="142" spans="1:9" x14ac:dyDescent="0.2">
      <c r="A142" s="50"/>
      <c r="C142" s="124" t="s">
        <v>240</v>
      </c>
      <c r="D142" s="124"/>
      <c r="E142" s="117"/>
      <c r="F142" s="125">
        <v>0</v>
      </c>
      <c r="G142" s="125">
        <v>0</v>
      </c>
      <c r="H142" s="125" t="s">
        <v>293</v>
      </c>
      <c r="I142" s="125" t="s">
        <v>293</v>
      </c>
    </row>
    <row r="143" spans="1:9" x14ac:dyDescent="0.2">
      <c r="A143" s="50"/>
      <c r="C143" s="668" t="s">
        <v>292</v>
      </c>
      <c r="D143" s="146"/>
      <c r="E143" s="117"/>
      <c r="F143" s="125" t="s">
        <v>293</v>
      </c>
      <c r="G143" s="125" t="s">
        <v>293</v>
      </c>
      <c r="H143" s="125" t="s">
        <v>293</v>
      </c>
      <c r="I143" s="125" t="s">
        <v>293</v>
      </c>
    </row>
    <row r="144" spans="1:9" x14ac:dyDescent="0.2">
      <c r="A144" s="50"/>
      <c r="C144" s="124" t="s">
        <v>294</v>
      </c>
      <c r="D144" s="124"/>
      <c r="E144" s="117"/>
      <c r="F144" s="125" t="s">
        <v>293</v>
      </c>
      <c r="G144" s="125">
        <v>0</v>
      </c>
      <c r="H144" s="125">
        <v>0</v>
      </c>
      <c r="I144" s="125">
        <v>0</v>
      </c>
    </row>
    <row r="145" spans="1:9" ht="13.5" thickBot="1" x14ac:dyDescent="0.25">
      <c r="A145" s="50"/>
      <c r="C145" s="124" t="s">
        <v>295</v>
      </c>
      <c r="D145" s="124"/>
      <c r="E145" s="117"/>
      <c r="F145" s="126" t="s">
        <v>293</v>
      </c>
      <c r="G145" s="126">
        <v>0</v>
      </c>
      <c r="H145" s="126" t="s">
        <v>293</v>
      </c>
      <c r="I145" s="126">
        <v>0</v>
      </c>
    </row>
    <row r="146" spans="1:9" ht="13.5" thickBot="1" x14ac:dyDescent="0.25">
      <c r="A146" s="50"/>
      <c r="C146" s="799" t="s">
        <v>296</v>
      </c>
      <c r="D146" s="799"/>
      <c r="E146" s="117"/>
      <c r="F146" s="128">
        <f>SUM(F141:F145)</f>
        <v>0</v>
      </c>
      <c r="G146" s="128">
        <f>SUM(G141:G145)</f>
        <v>0</v>
      </c>
      <c r="H146" s="128">
        <f>SUM(H141:H145)</f>
        <v>0</v>
      </c>
      <c r="I146" s="128">
        <f>SUM(I141:I145)</f>
        <v>0</v>
      </c>
    </row>
    <row r="147" spans="1:9" ht="13.5" thickTop="1" x14ac:dyDescent="0.2">
      <c r="A147" s="50"/>
      <c r="C147" s="130"/>
      <c r="D147" s="130"/>
      <c r="E147" s="117"/>
      <c r="F147" s="129"/>
      <c r="G147" s="129"/>
      <c r="H147" s="129"/>
      <c r="I147" s="129"/>
    </row>
    <row r="148" spans="1:9" x14ac:dyDescent="0.2">
      <c r="A148" s="50"/>
      <c r="C148" s="121">
        <f>Title!Z2+3</f>
        <v>2029</v>
      </c>
      <c r="D148" s="121"/>
      <c r="E148" s="117"/>
      <c r="F148" s="129"/>
      <c r="G148" s="129"/>
      <c r="H148" s="129"/>
      <c r="I148" s="129"/>
    </row>
    <row r="149" spans="1:9" x14ac:dyDescent="0.2">
      <c r="A149" s="50"/>
      <c r="C149" s="124" t="s">
        <v>291</v>
      </c>
      <c r="D149" s="124"/>
      <c r="E149" s="117"/>
      <c r="F149" s="125">
        <v>0</v>
      </c>
      <c r="G149" s="125">
        <v>0</v>
      </c>
      <c r="H149" s="125">
        <v>0</v>
      </c>
      <c r="I149" s="125">
        <v>0</v>
      </c>
    </row>
    <row r="150" spans="1:9" x14ac:dyDescent="0.2">
      <c r="A150" s="50"/>
      <c r="C150" s="124" t="s">
        <v>240</v>
      </c>
      <c r="D150" s="124"/>
      <c r="E150" s="117"/>
      <c r="F150" s="125">
        <v>0</v>
      </c>
      <c r="G150" s="125">
        <v>0</v>
      </c>
      <c r="H150" s="125" t="s">
        <v>293</v>
      </c>
      <c r="I150" s="125" t="s">
        <v>293</v>
      </c>
    </row>
    <row r="151" spans="1:9" x14ac:dyDescent="0.2">
      <c r="A151" s="50"/>
      <c r="C151" s="668" t="s">
        <v>292</v>
      </c>
      <c r="D151" s="146"/>
      <c r="E151" s="117"/>
      <c r="F151" s="125" t="s">
        <v>293</v>
      </c>
      <c r="G151" s="125" t="s">
        <v>293</v>
      </c>
      <c r="H151" s="125" t="s">
        <v>293</v>
      </c>
      <c r="I151" s="125" t="s">
        <v>293</v>
      </c>
    </row>
    <row r="152" spans="1:9" x14ac:dyDescent="0.2">
      <c r="A152" s="50"/>
      <c r="C152" s="124" t="s">
        <v>294</v>
      </c>
      <c r="D152" s="124"/>
      <c r="E152" s="117"/>
      <c r="F152" s="125">
        <v>0</v>
      </c>
      <c r="G152" s="125">
        <v>0</v>
      </c>
      <c r="H152" s="125">
        <v>0</v>
      </c>
      <c r="I152" s="125">
        <v>0</v>
      </c>
    </row>
    <row r="153" spans="1:9" ht="13.5" thickBot="1" x14ac:dyDescent="0.25">
      <c r="A153" s="50"/>
      <c r="C153" s="124" t="s">
        <v>295</v>
      </c>
      <c r="D153" s="124"/>
      <c r="E153" s="117"/>
      <c r="F153" s="126" t="s">
        <v>293</v>
      </c>
      <c r="G153" s="126">
        <v>0</v>
      </c>
      <c r="H153" s="126" t="s">
        <v>293</v>
      </c>
      <c r="I153" s="126">
        <v>0</v>
      </c>
    </row>
    <row r="154" spans="1:9" ht="13.5" thickBot="1" x14ac:dyDescent="0.25">
      <c r="A154" s="50"/>
      <c r="C154" s="799" t="s">
        <v>296</v>
      </c>
      <c r="D154" s="799"/>
      <c r="E154" s="117"/>
      <c r="F154" s="128">
        <f>SUM(F149:F153)</f>
        <v>0</v>
      </c>
      <c r="G154" s="128">
        <f t="shared" ref="G154:H154" si="6">SUM(G149:G153)</f>
        <v>0</v>
      </c>
      <c r="H154" s="128">
        <f t="shared" si="6"/>
        <v>0</v>
      </c>
      <c r="I154" s="128">
        <f>SUM(I149:I153)</f>
        <v>0</v>
      </c>
    </row>
    <row r="155" spans="1:9" ht="13.5" thickTop="1" x14ac:dyDescent="0.2">
      <c r="A155" s="50"/>
      <c r="C155" s="130"/>
      <c r="D155" s="130"/>
      <c r="E155" s="117"/>
      <c r="F155" s="129"/>
      <c r="G155" s="129"/>
      <c r="H155" s="129"/>
      <c r="I155" s="129"/>
    </row>
    <row r="156" spans="1:9" x14ac:dyDescent="0.2">
      <c r="A156" s="50"/>
      <c r="C156" s="121">
        <f>Title!Z2+4</f>
        <v>2030</v>
      </c>
      <c r="D156" s="121"/>
      <c r="E156" s="117"/>
      <c r="F156" s="129"/>
      <c r="G156" s="129"/>
      <c r="H156" s="129"/>
      <c r="I156" s="129"/>
    </row>
    <row r="157" spans="1:9" x14ac:dyDescent="0.2">
      <c r="A157" s="50"/>
      <c r="C157" s="124" t="s">
        <v>291</v>
      </c>
      <c r="D157" s="124"/>
      <c r="E157" s="117"/>
      <c r="F157" s="125">
        <v>0</v>
      </c>
      <c r="G157" s="125">
        <v>0</v>
      </c>
      <c r="H157" s="125">
        <v>0</v>
      </c>
      <c r="I157" s="125">
        <v>0</v>
      </c>
    </row>
    <row r="158" spans="1:9" x14ac:dyDescent="0.2">
      <c r="A158" s="50"/>
      <c r="C158" s="124" t="s">
        <v>240</v>
      </c>
      <c r="D158" s="124"/>
      <c r="E158" s="117"/>
      <c r="F158" s="125">
        <v>0</v>
      </c>
      <c r="G158" s="125">
        <v>0</v>
      </c>
      <c r="H158" s="125">
        <v>0</v>
      </c>
      <c r="I158" s="125">
        <v>0</v>
      </c>
    </row>
    <row r="159" spans="1:9" x14ac:dyDescent="0.2">
      <c r="A159" s="50"/>
      <c r="C159" s="668" t="s">
        <v>292</v>
      </c>
      <c r="D159" s="146"/>
      <c r="E159" s="117"/>
      <c r="F159" s="125" t="s">
        <v>293</v>
      </c>
      <c r="G159" s="125" t="s">
        <v>293</v>
      </c>
      <c r="H159" s="125" t="s">
        <v>293</v>
      </c>
      <c r="I159" s="125" t="s">
        <v>293</v>
      </c>
    </row>
    <row r="160" spans="1:9" x14ac:dyDescent="0.2">
      <c r="A160" s="50"/>
      <c r="C160" s="124" t="s">
        <v>294</v>
      </c>
      <c r="D160" s="124"/>
      <c r="E160" s="117"/>
      <c r="F160" s="125">
        <v>0</v>
      </c>
      <c r="G160" s="125">
        <v>0</v>
      </c>
      <c r="H160" s="125">
        <v>0</v>
      </c>
      <c r="I160" s="125">
        <v>0</v>
      </c>
    </row>
    <row r="161" spans="1:15" ht="13.5" thickBot="1" x14ac:dyDescent="0.25">
      <c r="A161" s="50"/>
      <c r="C161" s="124" t="s">
        <v>295</v>
      </c>
      <c r="D161" s="124"/>
      <c r="E161" s="117"/>
      <c r="F161" s="126" t="s">
        <v>293</v>
      </c>
      <c r="G161" s="126">
        <v>0</v>
      </c>
      <c r="H161" s="126">
        <v>0</v>
      </c>
      <c r="I161" s="126">
        <v>0</v>
      </c>
    </row>
    <row r="162" spans="1:15" ht="13.5" thickBot="1" x14ac:dyDescent="0.25">
      <c r="A162" s="50"/>
      <c r="C162" s="799" t="s">
        <v>296</v>
      </c>
      <c r="D162" s="799"/>
      <c r="E162" s="117"/>
      <c r="F162" s="128">
        <f>SUM(F157:F161)</f>
        <v>0</v>
      </c>
      <c r="G162" s="128">
        <f t="shared" ref="G162:I162" si="7">SUM(G157:G161)</f>
        <v>0</v>
      </c>
      <c r="H162" s="128">
        <f t="shared" si="7"/>
        <v>0</v>
      </c>
      <c r="I162" s="128">
        <f t="shared" si="7"/>
        <v>0</v>
      </c>
    </row>
    <row r="163" spans="1:15" ht="13.5" thickTop="1" x14ac:dyDescent="0.2">
      <c r="A163" s="50"/>
      <c r="C163" s="102"/>
      <c r="D163" s="102"/>
      <c r="E163" s="117"/>
      <c r="F163" s="131"/>
      <c r="G163" s="132"/>
      <c r="H163" s="132"/>
      <c r="I163" s="132"/>
    </row>
    <row r="164" spans="1:15" x14ac:dyDescent="0.2">
      <c r="A164" s="50"/>
      <c r="C164" s="5"/>
      <c r="D164" s="5"/>
    </row>
    <row r="165" spans="1:15" ht="15.75" x14ac:dyDescent="0.2">
      <c r="A165" s="347" t="s">
        <v>205</v>
      </c>
      <c r="C165" s="350" t="s">
        <v>202</v>
      </c>
      <c r="D165" s="8"/>
    </row>
    <row r="166" spans="1:15" ht="14.25" x14ac:dyDescent="0.2">
      <c r="A166" s="50"/>
      <c r="C166" s="111" t="str">
        <f>C120</f>
        <v>For the four years ending 30 June 2030</v>
      </c>
      <c r="D166" s="4"/>
    </row>
    <row r="167" spans="1:15" ht="14.25" x14ac:dyDescent="0.2">
      <c r="A167" s="50"/>
      <c r="C167" s="4"/>
      <c r="D167" s="4"/>
    </row>
    <row r="168" spans="1:15" ht="13.5" customHeight="1" x14ac:dyDescent="0.2">
      <c r="A168" s="50"/>
      <c r="C168" s="505"/>
      <c r="D168" s="505"/>
      <c r="E168" s="505" t="s">
        <v>81</v>
      </c>
      <c r="F168" s="743" t="s">
        <v>148</v>
      </c>
      <c r="G168" s="743" t="s">
        <v>83</v>
      </c>
      <c r="H168" s="743"/>
      <c r="I168" s="743"/>
    </row>
    <row r="169" spans="1:15" x14ac:dyDescent="0.2">
      <c r="A169" s="50"/>
      <c r="C169" s="505"/>
      <c r="D169" s="505"/>
      <c r="E169" s="505" t="s">
        <v>80</v>
      </c>
      <c r="F169" s="743"/>
      <c r="G169" s="743"/>
      <c r="H169" s="743"/>
      <c r="I169" s="743"/>
    </row>
    <row r="170" spans="1:15" ht="11.25" customHeight="1" x14ac:dyDescent="0.2">
      <c r="A170" s="50"/>
      <c r="C170" s="505"/>
      <c r="D170" s="505"/>
      <c r="E170" s="505" t="str">
        <f>E70</f>
        <v>2025/26</v>
      </c>
      <c r="F170" s="505" t="str">
        <f>F70</f>
        <v>2026/27</v>
      </c>
      <c r="G170" s="505" t="str">
        <f>G70</f>
        <v>2027/28</v>
      </c>
      <c r="H170" s="505" t="str">
        <f>H70</f>
        <v>2028/29</v>
      </c>
      <c r="I170" s="505" t="str">
        <f>I70</f>
        <v>2029/30</v>
      </c>
    </row>
    <row r="171" spans="1:15" x14ac:dyDescent="0.2">
      <c r="A171" s="50"/>
      <c r="C171" s="505"/>
      <c r="D171" s="505" t="s">
        <v>79</v>
      </c>
      <c r="E171" s="505" t="s">
        <v>182</v>
      </c>
      <c r="F171" s="505" t="s">
        <v>182</v>
      </c>
      <c r="G171" s="505" t="s">
        <v>182</v>
      </c>
      <c r="H171" s="505" t="s">
        <v>182</v>
      </c>
      <c r="I171" s="505" t="s">
        <v>182</v>
      </c>
    </row>
    <row r="172" spans="1:15" x14ac:dyDescent="0.2">
      <c r="A172" s="50"/>
      <c r="C172" s="133"/>
      <c r="D172" s="133"/>
      <c r="E172" s="133" t="s">
        <v>299</v>
      </c>
      <c r="F172" s="537" t="s">
        <v>299</v>
      </c>
      <c r="G172" s="133" t="s">
        <v>299</v>
      </c>
      <c r="H172" s="133" t="s">
        <v>299</v>
      </c>
      <c r="I172" s="133" t="s">
        <v>299</v>
      </c>
    </row>
    <row r="173" spans="1:15" ht="15.75" customHeight="1" x14ac:dyDescent="0.2">
      <c r="A173" s="50"/>
      <c r="C173" s="133"/>
      <c r="D173" s="133"/>
      <c r="E173" s="133" t="s">
        <v>300</v>
      </c>
      <c r="F173" s="537" t="s">
        <v>300</v>
      </c>
      <c r="G173" s="133" t="s">
        <v>300</v>
      </c>
      <c r="H173" s="133" t="s">
        <v>300</v>
      </c>
      <c r="I173" s="133" t="s">
        <v>300</v>
      </c>
    </row>
    <row r="174" spans="1:15" ht="13.5" customHeight="1" x14ac:dyDescent="0.2">
      <c r="A174" s="50"/>
      <c r="C174" s="801" t="s">
        <v>301</v>
      </c>
      <c r="D174" s="801"/>
      <c r="E174" s="99"/>
      <c r="F174" s="538"/>
      <c r="G174" s="102"/>
      <c r="H174" s="102"/>
      <c r="I174" s="102"/>
    </row>
    <row r="175" spans="1:15" x14ac:dyDescent="0.2">
      <c r="A175" s="50"/>
      <c r="C175" s="102" t="s">
        <v>207</v>
      </c>
      <c r="D175" s="102"/>
      <c r="E175" s="103">
        <v>0</v>
      </c>
      <c r="F175" s="514">
        <v>0</v>
      </c>
      <c r="G175" s="103">
        <v>0</v>
      </c>
      <c r="H175" s="103">
        <v>0</v>
      </c>
      <c r="I175" s="103">
        <v>0</v>
      </c>
      <c r="O175" s="37"/>
    </row>
    <row r="176" spans="1:15" x14ac:dyDescent="0.2">
      <c r="A176" s="50"/>
      <c r="C176" s="102" t="s">
        <v>302</v>
      </c>
      <c r="D176" s="102"/>
      <c r="E176" s="103">
        <v>0</v>
      </c>
      <c r="F176" s="514">
        <v>0</v>
      </c>
      <c r="G176" s="103">
        <v>0</v>
      </c>
      <c r="H176" s="103">
        <v>0</v>
      </c>
      <c r="I176" s="103">
        <v>0</v>
      </c>
    </row>
    <row r="177" spans="1:9" x14ac:dyDescent="0.2">
      <c r="A177" s="50"/>
      <c r="C177" s="102" t="s">
        <v>211</v>
      </c>
      <c r="D177" s="102"/>
      <c r="E177" s="103">
        <v>0</v>
      </c>
      <c r="F177" s="514">
        <v>0</v>
      </c>
      <c r="G177" s="103">
        <v>0</v>
      </c>
      <c r="H177" s="103">
        <v>0</v>
      </c>
      <c r="I177" s="103">
        <v>0</v>
      </c>
    </row>
    <row r="178" spans="1:9" x14ac:dyDescent="0.2">
      <c r="A178" s="50"/>
      <c r="C178" s="102" t="s">
        <v>213</v>
      </c>
      <c r="D178" s="102"/>
      <c r="E178" s="103">
        <v>0</v>
      </c>
      <c r="F178" s="514">
        <v>0</v>
      </c>
      <c r="G178" s="103">
        <v>0</v>
      </c>
      <c r="H178" s="103">
        <v>0</v>
      </c>
      <c r="I178" s="103">
        <v>0</v>
      </c>
    </row>
    <row r="179" spans="1:9" x14ac:dyDescent="0.2">
      <c r="A179" s="50"/>
      <c r="C179" s="102" t="s">
        <v>215</v>
      </c>
      <c r="D179" s="102"/>
      <c r="E179" s="103">
        <v>0</v>
      </c>
      <c r="F179" s="514">
        <v>0</v>
      </c>
      <c r="G179" s="103">
        <v>0</v>
      </c>
      <c r="H179" s="103">
        <v>0</v>
      </c>
      <c r="I179" s="103">
        <v>0</v>
      </c>
    </row>
    <row r="180" spans="1:9" x14ac:dyDescent="0.2">
      <c r="A180" s="50"/>
      <c r="C180" s="332" t="s">
        <v>216</v>
      </c>
      <c r="D180" s="332"/>
      <c r="E180" s="103">
        <v>0</v>
      </c>
      <c r="F180" s="514">
        <v>0</v>
      </c>
      <c r="G180" s="103">
        <v>0</v>
      </c>
      <c r="H180" s="103">
        <v>0</v>
      </c>
      <c r="I180" s="103">
        <v>0</v>
      </c>
    </row>
    <row r="181" spans="1:9" x14ac:dyDescent="0.2">
      <c r="A181" s="50"/>
      <c r="C181" s="102" t="s">
        <v>303</v>
      </c>
      <c r="D181" s="102"/>
      <c r="E181" s="103">
        <v>0</v>
      </c>
      <c r="F181" s="514">
        <v>0</v>
      </c>
      <c r="G181" s="103">
        <v>0</v>
      </c>
      <c r="H181" s="103">
        <v>0</v>
      </c>
      <c r="I181" s="103">
        <v>0</v>
      </c>
    </row>
    <row r="182" spans="1:9" x14ac:dyDescent="0.2">
      <c r="A182" s="50"/>
      <c r="C182" s="102" t="s">
        <v>304</v>
      </c>
      <c r="D182" s="102"/>
      <c r="E182" s="103">
        <v>0</v>
      </c>
      <c r="F182" s="514">
        <v>0</v>
      </c>
      <c r="G182" s="103">
        <v>0</v>
      </c>
      <c r="H182" s="103">
        <v>0</v>
      </c>
      <c r="I182" s="103">
        <v>0</v>
      </c>
    </row>
    <row r="183" spans="1:9" ht="14.25" customHeight="1" x14ac:dyDescent="0.2">
      <c r="A183" s="50"/>
      <c r="C183" s="102" t="s">
        <v>305</v>
      </c>
      <c r="D183" s="102"/>
      <c r="E183" s="103">
        <v>0</v>
      </c>
      <c r="F183" s="514">
        <v>0</v>
      </c>
      <c r="G183" s="103">
        <v>0</v>
      </c>
      <c r="H183" s="103">
        <v>0</v>
      </c>
      <c r="I183" s="103">
        <v>0</v>
      </c>
    </row>
    <row r="184" spans="1:9" x14ac:dyDescent="0.2">
      <c r="A184" s="50"/>
      <c r="C184" s="332" t="s">
        <v>306</v>
      </c>
      <c r="D184" s="332"/>
      <c r="E184" s="103">
        <v>0</v>
      </c>
      <c r="F184" s="514">
        <v>0</v>
      </c>
      <c r="G184" s="103">
        <v>0</v>
      </c>
      <c r="H184" s="103">
        <v>0</v>
      </c>
      <c r="I184" s="103">
        <v>0</v>
      </c>
    </row>
    <row r="185" spans="1:9" x14ac:dyDescent="0.2">
      <c r="A185" s="50"/>
      <c r="C185" s="332" t="s">
        <v>307</v>
      </c>
      <c r="D185" s="332"/>
      <c r="E185" s="103">
        <v>0</v>
      </c>
      <c r="F185" s="514">
        <v>0</v>
      </c>
      <c r="G185" s="103">
        <v>0</v>
      </c>
      <c r="H185" s="103">
        <v>0</v>
      </c>
      <c r="I185" s="103">
        <v>0</v>
      </c>
    </row>
    <row r="186" spans="1:9" x14ac:dyDescent="0.2">
      <c r="A186" s="50"/>
      <c r="C186" s="332" t="s">
        <v>226</v>
      </c>
      <c r="D186" s="332"/>
      <c r="E186" s="103">
        <v>0</v>
      </c>
      <c r="F186" s="514">
        <v>0</v>
      </c>
      <c r="G186" s="103">
        <v>0</v>
      </c>
      <c r="H186" s="103">
        <v>0</v>
      </c>
      <c r="I186" s="103">
        <v>0</v>
      </c>
    </row>
    <row r="187" spans="1:9" x14ac:dyDescent="0.2">
      <c r="A187" s="50"/>
      <c r="C187" s="102" t="s">
        <v>228</v>
      </c>
      <c r="D187" s="102"/>
      <c r="E187" s="103">
        <v>0</v>
      </c>
      <c r="F187" s="514">
        <v>0</v>
      </c>
      <c r="G187" s="103">
        <v>0</v>
      </c>
      <c r="H187" s="103">
        <v>0</v>
      </c>
      <c r="I187" s="103">
        <v>0</v>
      </c>
    </row>
    <row r="188" spans="1:9" x14ac:dyDescent="0.2">
      <c r="A188" s="50"/>
      <c r="C188" s="739" t="s">
        <v>308</v>
      </c>
      <c r="D188" s="739"/>
      <c r="E188" s="103">
        <v>0</v>
      </c>
      <c r="F188" s="514">
        <v>0</v>
      </c>
      <c r="G188" s="103">
        <v>0</v>
      </c>
      <c r="H188" s="103">
        <v>0</v>
      </c>
      <c r="I188" s="103">
        <v>0</v>
      </c>
    </row>
    <row r="189" spans="1:9" ht="14.25" customHeight="1" x14ac:dyDescent="0.2">
      <c r="A189" s="50"/>
      <c r="C189" s="102" t="s">
        <v>309</v>
      </c>
      <c r="D189" s="102"/>
      <c r="E189" s="103">
        <v>0</v>
      </c>
      <c r="F189" s="514">
        <v>0</v>
      </c>
      <c r="G189" s="103">
        <v>0</v>
      </c>
      <c r="H189" s="103">
        <v>0</v>
      </c>
      <c r="I189" s="103">
        <v>0</v>
      </c>
    </row>
    <row r="190" spans="1:9" x14ac:dyDescent="0.2">
      <c r="A190" s="50"/>
      <c r="C190" s="332" t="s">
        <v>310</v>
      </c>
      <c r="D190" s="332"/>
      <c r="E190" s="103">
        <v>0</v>
      </c>
      <c r="F190" s="514">
        <v>0</v>
      </c>
      <c r="G190" s="103">
        <v>0</v>
      </c>
      <c r="H190" s="103">
        <v>0</v>
      </c>
      <c r="I190" s="103">
        <v>0</v>
      </c>
    </row>
    <row r="191" spans="1:9" x14ac:dyDescent="0.2">
      <c r="A191" s="50"/>
      <c r="C191" s="99" t="s">
        <v>311</v>
      </c>
      <c r="D191" s="102" t="s">
        <v>312</v>
      </c>
      <c r="E191" s="104">
        <f>SUM(E175:E190)</f>
        <v>0</v>
      </c>
      <c r="F191" s="515">
        <f>SUM(F175:F190)</f>
        <v>0</v>
      </c>
      <c r="G191" s="104">
        <f>SUM(G175:G190)</f>
        <v>0</v>
      </c>
      <c r="H191" s="104">
        <f>SUM(H175:H190)</f>
        <v>0</v>
      </c>
      <c r="I191" s="104">
        <f>SUM(I175:I190)</f>
        <v>0</v>
      </c>
    </row>
    <row r="192" spans="1:9" x14ac:dyDescent="0.2">
      <c r="A192" s="50"/>
      <c r="C192" s="102"/>
      <c r="D192" s="102"/>
      <c r="E192" s="103"/>
      <c r="F192" s="514"/>
      <c r="G192" s="103"/>
      <c r="H192" s="103"/>
      <c r="I192" s="103"/>
    </row>
    <row r="193" spans="1:9" ht="21" customHeight="1" x14ac:dyDescent="0.2">
      <c r="A193" s="50"/>
      <c r="C193" s="801" t="s">
        <v>313</v>
      </c>
      <c r="D193" s="801"/>
      <c r="E193" s="103"/>
      <c r="F193" s="514"/>
      <c r="G193" s="103"/>
      <c r="H193" s="103"/>
      <c r="I193" s="103"/>
    </row>
    <row r="194" spans="1:9" x14ac:dyDescent="0.2">
      <c r="A194" s="50"/>
      <c r="C194" s="804" t="s">
        <v>314</v>
      </c>
      <c r="D194" s="804"/>
      <c r="E194" s="103">
        <v>0</v>
      </c>
      <c r="F194" s="514">
        <v>0</v>
      </c>
      <c r="G194" s="103">
        <v>0</v>
      </c>
      <c r="H194" s="103">
        <v>0</v>
      </c>
      <c r="I194" s="103">
        <v>0</v>
      </c>
    </row>
    <row r="195" spans="1:9" x14ac:dyDescent="0.2">
      <c r="A195" s="50"/>
      <c r="C195" s="756" t="s">
        <v>315</v>
      </c>
      <c r="D195" s="756"/>
      <c r="E195" s="103">
        <v>0</v>
      </c>
      <c r="F195" s="514">
        <v>0</v>
      </c>
      <c r="G195" s="103">
        <v>0</v>
      </c>
      <c r="H195" s="103">
        <v>0</v>
      </c>
      <c r="I195" s="103">
        <v>0</v>
      </c>
    </row>
    <row r="196" spans="1:9" ht="15" customHeight="1" x14ac:dyDescent="0.2">
      <c r="A196" s="50"/>
      <c r="C196" s="332" t="s">
        <v>316</v>
      </c>
      <c r="D196" s="332"/>
      <c r="E196" s="103">
        <v>0</v>
      </c>
      <c r="F196" s="514">
        <v>0</v>
      </c>
      <c r="G196" s="103">
        <v>0</v>
      </c>
      <c r="H196" s="103">
        <v>0</v>
      </c>
      <c r="I196" s="103">
        <v>0</v>
      </c>
    </row>
    <row r="197" spans="1:9" ht="14.25" customHeight="1" x14ac:dyDescent="0.2">
      <c r="A197" s="50"/>
      <c r="C197" s="756" t="s">
        <v>317</v>
      </c>
      <c r="D197" s="756"/>
      <c r="E197" s="103">
        <v>0</v>
      </c>
      <c r="F197" s="514">
        <v>0</v>
      </c>
      <c r="G197" s="103">
        <v>0</v>
      </c>
      <c r="H197" s="103">
        <v>0</v>
      </c>
      <c r="I197" s="103">
        <v>0</v>
      </c>
    </row>
    <row r="198" spans="1:9" x14ac:dyDescent="0.2">
      <c r="A198" s="50"/>
      <c r="C198" s="332" t="s">
        <v>318</v>
      </c>
      <c r="D198" s="332"/>
      <c r="E198" s="103">
        <v>0</v>
      </c>
      <c r="F198" s="514">
        <v>0</v>
      </c>
      <c r="G198" s="103">
        <v>0</v>
      </c>
      <c r="H198" s="103">
        <v>0</v>
      </c>
      <c r="I198" s="103">
        <v>0</v>
      </c>
    </row>
    <row r="199" spans="1:9" ht="14.25" customHeight="1" x14ac:dyDescent="0.2">
      <c r="A199" s="50"/>
      <c r="C199" s="804" t="s">
        <v>319</v>
      </c>
      <c r="D199" s="804"/>
      <c r="E199" s="103">
        <v>0</v>
      </c>
      <c r="F199" s="514">
        <v>0</v>
      </c>
      <c r="G199" s="103">
        <v>0</v>
      </c>
      <c r="H199" s="103">
        <v>0</v>
      </c>
      <c r="I199" s="103">
        <v>0</v>
      </c>
    </row>
    <row r="200" spans="1:9" x14ac:dyDescent="0.2">
      <c r="A200" s="50"/>
      <c r="C200" s="257" t="s">
        <v>320</v>
      </c>
      <c r="D200" s="107" t="s">
        <v>321</v>
      </c>
      <c r="E200" s="104">
        <f>SUM(E194:E199)</f>
        <v>0</v>
      </c>
      <c r="F200" s="515">
        <f>SUM(F194:F199)</f>
        <v>0</v>
      </c>
      <c r="G200" s="104">
        <f>SUM(G194:G199)</f>
        <v>0</v>
      </c>
      <c r="H200" s="104">
        <f>SUM(H194:H199)</f>
        <v>0</v>
      </c>
      <c r="I200" s="104">
        <f>SUM(I194:I199)</f>
        <v>0</v>
      </c>
    </row>
    <row r="201" spans="1:9" x14ac:dyDescent="0.2">
      <c r="A201" s="50"/>
      <c r="C201" s="107"/>
      <c r="D201" s="107"/>
      <c r="E201" s="103"/>
      <c r="F201" s="514"/>
      <c r="G201" s="103"/>
      <c r="H201" s="103"/>
      <c r="I201" s="103"/>
    </row>
    <row r="202" spans="1:9" ht="14.25" customHeight="1" x14ac:dyDescent="0.2">
      <c r="A202" s="50"/>
      <c r="C202" s="800" t="s">
        <v>322</v>
      </c>
      <c r="D202" s="800"/>
      <c r="E202" s="103"/>
      <c r="F202" s="514"/>
      <c r="G202" s="103"/>
      <c r="H202" s="103"/>
      <c r="I202" s="103"/>
    </row>
    <row r="203" spans="1:9" x14ac:dyDescent="0.2">
      <c r="A203" s="50"/>
      <c r="C203" s="107" t="s">
        <v>323</v>
      </c>
      <c r="D203" s="107"/>
      <c r="E203" s="103">
        <v>0</v>
      </c>
      <c r="F203" s="514">
        <v>0</v>
      </c>
      <c r="G203" s="103">
        <v>0</v>
      </c>
      <c r="H203" s="103">
        <v>0</v>
      </c>
      <c r="I203" s="103">
        <v>0</v>
      </c>
    </row>
    <row r="204" spans="1:9" x14ac:dyDescent="0.2">
      <c r="A204" s="50"/>
      <c r="C204" s="107" t="s">
        <v>324</v>
      </c>
      <c r="D204" s="107"/>
      <c r="E204" s="103">
        <v>0</v>
      </c>
      <c r="F204" s="514">
        <v>0</v>
      </c>
      <c r="G204" s="103">
        <v>0</v>
      </c>
      <c r="H204" s="103">
        <v>0</v>
      </c>
      <c r="I204" s="103">
        <v>0</v>
      </c>
    </row>
    <row r="205" spans="1:9" x14ac:dyDescent="0.2">
      <c r="A205" s="50"/>
      <c r="C205" s="107" t="s">
        <v>325</v>
      </c>
      <c r="D205" s="107"/>
      <c r="E205" s="103">
        <v>0</v>
      </c>
      <c r="F205" s="514">
        <v>0</v>
      </c>
      <c r="G205" s="103">
        <v>0</v>
      </c>
      <c r="H205" s="103">
        <v>0</v>
      </c>
      <c r="I205" s="103">
        <v>0</v>
      </c>
    </row>
    <row r="206" spans="1:9" x14ac:dyDescent="0.2">
      <c r="A206" s="50"/>
      <c r="C206" s="320" t="s">
        <v>326</v>
      </c>
      <c r="D206" s="107"/>
      <c r="E206" s="103">
        <v>0</v>
      </c>
      <c r="F206" s="514">
        <v>0</v>
      </c>
      <c r="G206" s="103">
        <v>0</v>
      </c>
      <c r="H206" s="103">
        <v>0</v>
      </c>
      <c r="I206" s="103">
        <v>0</v>
      </c>
    </row>
    <row r="207" spans="1:9" x14ac:dyDescent="0.2">
      <c r="A207" s="50"/>
      <c r="C207" s="107" t="s">
        <v>327</v>
      </c>
      <c r="D207" s="107"/>
      <c r="E207" s="103">
        <v>0</v>
      </c>
      <c r="F207" s="514">
        <v>0</v>
      </c>
      <c r="G207" s="103">
        <v>0</v>
      </c>
      <c r="H207" s="103">
        <v>0</v>
      </c>
      <c r="I207" s="103">
        <v>0</v>
      </c>
    </row>
    <row r="208" spans="1:9" x14ac:dyDescent="0.2">
      <c r="A208" s="50"/>
      <c r="C208" s="257" t="s">
        <v>328</v>
      </c>
      <c r="D208" s="107" t="s">
        <v>329</v>
      </c>
      <c r="E208" s="104">
        <f>SUM(E203:E207)</f>
        <v>0</v>
      </c>
      <c r="F208" s="515">
        <f t="shared" ref="F208:I208" si="8">SUM(F203:F207)</f>
        <v>0</v>
      </c>
      <c r="G208" s="104">
        <f t="shared" si="8"/>
        <v>0</v>
      </c>
      <c r="H208" s="104">
        <f t="shared" si="8"/>
        <v>0</v>
      </c>
      <c r="I208" s="104">
        <f t="shared" si="8"/>
        <v>0</v>
      </c>
    </row>
    <row r="209" spans="1:19" x14ac:dyDescent="0.2">
      <c r="A209" s="50"/>
      <c r="C209" s="102" t="s">
        <v>330</v>
      </c>
      <c r="D209" s="99"/>
      <c r="E209" s="103">
        <f>+E208+E200+E191</f>
        <v>0</v>
      </c>
      <c r="F209" s="514">
        <f>+F208+F200+F191</f>
        <v>0</v>
      </c>
      <c r="G209" s="103">
        <f>+G208+G200+G191</f>
        <v>0</v>
      </c>
      <c r="H209" s="103">
        <f>+H208+H200+H191</f>
        <v>0</v>
      </c>
      <c r="I209" s="103">
        <f>+I208+I200+I191</f>
        <v>0</v>
      </c>
    </row>
    <row r="210" spans="1:19" ht="27.75" customHeight="1" x14ac:dyDescent="0.2">
      <c r="A210" s="50"/>
      <c r="C210" s="804" t="s">
        <v>331</v>
      </c>
      <c r="D210" s="804"/>
      <c r="E210" s="103">
        <v>0</v>
      </c>
      <c r="F210" s="514">
        <v>0</v>
      </c>
      <c r="G210" s="103">
        <v>0</v>
      </c>
      <c r="H210" s="103">
        <v>0</v>
      </c>
      <c r="I210" s="103">
        <v>0</v>
      </c>
    </row>
    <row r="211" spans="1:19" ht="27.75" customHeight="1" thickBot="1" x14ac:dyDescent="0.25">
      <c r="A211" s="50"/>
      <c r="C211" s="801" t="s">
        <v>332</v>
      </c>
      <c r="D211" s="801"/>
      <c r="E211" s="109">
        <f>E210+E209</f>
        <v>0</v>
      </c>
      <c r="F211" s="517">
        <f t="shared" ref="F211:I211" si="9">F210+F209</f>
        <v>0</v>
      </c>
      <c r="G211" s="109">
        <f t="shared" si="9"/>
        <v>0</v>
      </c>
      <c r="H211" s="109">
        <f t="shared" si="9"/>
        <v>0</v>
      </c>
      <c r="I211" s="109">
        <f t="shared" si="9"/>
        <v>0</v>
      </c>
    </row>
    <row r="212" spans="1:19" ht="13.5" thickTop="1" x14ac:dyDescent="0.2">
      <c r="A212" s="347" t="s">
        <v>205</v>
      </c>
      <c r="C212" s="351" t="s">
        <v>203</v>
      </c>
      <c r="D212" s="97"/>
      <c r="E212" s="6"/>
      <c r="F212" s="6"/>
      <c r="G212" s="6"/>
      <c r="K212" s="97"/>
    </row>
    <row r="213" spans="1:19" x14ac:dyDescent="0.2">
      <c r="A213" s="50"/>
      <c r="C213" s="111" t="str">
        <f>C166</f>
        <v>For the four years ending 30 June 2030</v>
      </c>
      <c r="D213" s="6"/>
      <c r="E213" s="6"/>
      <c r="F213" s="6"/>
      <c r="G213" s="6"/>
    </row>
    <row r="214" spans="1:19" ht="9" customHeight="1" x14ac:dyDescent="0.2">
      <c r="A214" s="50"/>
      <c r="C214" s="4"/>
      <c r="D214" s="4"/>
    </row>
    <row r="215" spans="1:19" ht="14.25" customHeight="1" x14ac:dyDescent="0.2">
      <c r="A215" s="50"/>
      <c r="C215" s="505"/>
      <c r="D215" s="505"/>
      <c r="E215" s="505" t="s">
        <v>81</v>
      </c>
      <c r="F215" s="743" t="s">
        <v>148</v>
      </c>
      <c r="G215" s="743" t="s">
        <v>83</v>
      </c>
      <c r="H215" s="743"/>
      <c r="I215" s="743"/>
    </row>
    <row r="216" spans="1:19" ht="9.75" customHeight="1" x14ac:dyDescent="0.2">
      <c r="A216" s="50"/>
      <c r="C216" s="505"/>
      <c r="D216" s="505"/>
      <c r="E216" s="505" t="s">
        <v>80</v>
      </c>
      <c r="F216" s="743"/>
      <c r="G216" s="743"/>
      <c r="H216" s="743"/>
      <c r="I216" s="743"/>
    </row>
    <row r="217" spans="1:19" ht="20.25" customHeight="1" x14ac:dyDescent="0.2">
      <c r="A217" s="50"/>
      <c r="C217" s="505"/>
      <c r="D217" s="505"/>
      <c r="E217" s="505" t="str">
        <f>E170</f>
        <v>2025/26</v>
      </c>
      <c r="F217" s="505" t="str">
        <f t="shared" ref="F217:I217" si="10">F170</f>
        <v>2026/27</v>
      </c>
      <c r="G217" s="505" t="str">
        <f t="shared" si="10"/>
        <v>2027/28</v>
      </c>
      <c r="H217" s="505" t="str">
        <f t="shared" si="10"/>
        <v>2028/29</v>
      </c>
      <c r="I217" s="505" t="str">
        <f t="shared" si="10"/>
        <v>2029/30</v>
      </c>
    </row>
    <row r="218" spans="1:19" x14ac:dyDescent="0.2">
      <c r="A218" s="50"/>
      <c r="C218" s="505"/>
      <c r="D218" s="505" t="s">
        <v>206</v>
      </c>
      <c r="E218" s="505" t="s">
        <v>182</v>
      </c>
      <c r="F218" s="505" t="s">
        <v>182</v>
      </c>
      <c r="G218" s="505" t="s">
        <v>182</v>
      </c>
      <c r="H218" s="505" t="s">
        <v>182</v>
      </c>
      <c r="I218" s="505" t="s">
        <v>182</v>
      </c>
      <c r="N218"/>
      <c r="O218"/>
      <c r="P218"/>
      <c r="Q218"/>
      <c r="R218"/>
      <c r="S218"/>
    </row>
    <row r="219" spans="1:19" x14ac:dyDescent="0.2">
      <c r="A219" s="50"/>
      <c r="C219" s="121" t="s">
        <v>333</v>
      </c>
      <c r="D219" s="122"/>
      <c r="E219" s="122"/>
      <c r="F219" s="520"/>
      <c r="G219" s="134"/>
      <c r="H219" s="134"/>
      <c r="I219" s="134"/>
      <c r="N219"/>
      <c r="O219"/>
      <c r="P219"/>
      <c r="Q219"/>
      <c r="R219"/>
      <c r="S219"/>
    </row>
    <row r="220" spans="1:19" x14ac:dyDescent="0.2">
      <c r="A220" s="50"/>
      <c r="C220" s="146" t="s">
        <v>334</v>
      </c>
      <c r="D220" s="123"/>
      <c r="E220" s="135">
        <v>0</v>
      </c>
      <c r="F220" s="514">
        <v>0</v>
      </c>
      <c r="G220" s="135">
        <v>0</v>
      </c>
      <c r="H220" s="135">
        <v>0</v>
      </c>
      <c r="I220" s="135">
        <v>0</v>
      </c>
      <c r="N220"/>
      <c r="O220"/>
      <c r="P220"/>
      <c r="Q220"/>
      <c r="R220"/>
      <c r="S220"/>
    </row>
    <row r="221" spans="1:19" x14ac:dyDescent="0.2">
      <c r="A221" s="50"/>
      <c r="C221" s="146" t="s">
        <v>335</v>
      </c>
      <c r="D221" s="123"/>
      <c r="E221" s="135">
        <v>0</v>
      </c>
      <c r="F221" s="514">
        <v>0</v>
      </c>
      <c r="G221" s="135">
        <v>0</v>
      </c>
      <c r="H221" s="135">
        <v>0</v>
      </c>
      <c r="I221" s="135">
        <v>0</v>
      </c>
    </row>
    <row r="222" spans="1:19" x14ac:dyDescent="0.2">
      <c r="A222" s="50"/>
      <c r="C222" s="121" t="s">
        <v>336</v>
      </c>
      <c r="D222" s="122"/>
      <c r="E222" s="136">
        <f>SUM(E220:E221)</f>
        <v>0</v>
      </c>
      <c r="F222" s="515">
        <f t="shared" ref="F222:I222" si="11">SUM(F220:F221)</f>
        <v>0</v>
      </c>
      <c r="G222" s="136">
        <f t="shared" si="11"/>
        <v>0</v>
      </c>
      <c r="H222" s="136">
        <f t="shared" si="11"/>
        <v>0</v>
      </c>
      <c r="I222" s="136">
        <f t="shared" si="11"/>
        <v>0</v>
      </c>
    </row>
    <row r="223" spans="1:19" x14ac:dyDescent="0.2">
      <c r="A223" s="50"/>
      <c r="C223" s="146" t="s">
        <v>337</v>
      </c>
      <c r="D223" s="123"/>
      <c r="E223" s="135">
        <v>0</v>
      </c>
      <c r="F223" s="514">
        <v>0</v>
      </c>
      <c r="G223" s="135">
        <v>0</v>
      </c>
      <c r="H223" s="135">
        <v>0</v>
      </c>
      <c r="I223" s="135">
        <v>0</v>
      </c>
    </row>
    <row r="224" spans="1:19" x14ac:dyDescent="0.2">
      <c r="A224" s="50"/>
      <c r="C224" s="146" t="s">
        <v>338</v>
      </c>
      <c r="D224" s="123"/>
      <c r="E224" s="135">
        <v>0</v>
      </c>
      <c r="F224" s="514">
        <v>0</v>
      </c>
      <c r="G224" s="135">
        <v>0</v>
      </c>
      <c r="H224" s="135">
        <v>0</v>
      </c>
      <c r="I224" s="135">
        <v>0</v>
      </c>
    </row>
    <row r="225" spans="1:9" x14ac:dyDescent="0.2">
      <c r="A225" s="50"/>
      <c r="C225" s="146" t="s">
        <v>339</v>
      </c>
      <c r="D225" s="123"/>
      <c r="E225" s="135">
        <v>0</v>
      </c>
      <c r="F225" s="514">
        <v>0</v>
      </c>
      <c r="G225" s="135">
        <v>0</v>
      </c>
      <c r="H225" s="135">
        <v>0</v>
      </c>
      <c r="I225" s="135">
        <v>0</v>
      </c>
    </row>
    <row r="226" spans="1:9" x14ac:dyDescent="0.2">
      <c r="A226" s="50"/>
      <c r="C226" s="146" t="s">
        <v>340</v>
      </c>
      <c r="D226" s="123"/>
      <c r="E226" s="135">
        <v>0</v>
      </c>
      <c r="F226" s="514">
        <v>0</v>
      </c>
      <c r="G226" s="135">
        <v>0</v>
      </c>
      <c r="H226" s="135">
        <v>0</v>
      </c>
      <c r="I226" s="135">
        <v>0</v>
      </c>
    </row>
    <row r="227" spans="1:9" x14ac:dyDescent="0.2">
      <c r="A227" s="50"/>
      <c r="C227" s="121" t="s">
        <v>341</v>
      </c>
      <c r="D227" s="122"/>
      <c r="E227" s="136">
        <f>SUM(E223:E226)</f>
        <v>0</v>
      </c>
      <c r="F227" s="515">
        <f t="shared" ref="F227:I227" si="12">SUM(F223:F226)</f>
        <v>0</v>
      </c>
      <c r="G227" s="136">
        <f t="shared" si="12"/>
        <v>0</v>
      </c>
      <c r="H227" s="136">
        <f t="shared" si="12"/>
        <v>0</v>
      </c>
      <c r="I227" s="136">
        <f t="shared" si="12"/>
        <v>0</v>
      </c>
    </row>
    <row r="228" spans="1:9" x14ac:dyDescent="0.2">
      <c r="A228" s="50"/>
      <c r="C228" s="121" t="s">
        <v>342</v>
      </c>
      <c r="D228" s="122"/>
      <c r="E228" s="137">
        <f>SUM(E222,E227)</f>
        <v>0</v>
      </c>
      <c r="F228" s="543">
        <f t="shared" ref="F228:I228" si="13">SUM(F222,F227)</f>
        <v>0</v>
      </c>
      <c r="G228" s="137">
        <f t="shared" si="13"/>
        <v>0</v>
      </c>
      <c r="H228" s="137">
        <f t="shared" si="13"/>
        <v>0</v>
      </c>
      <c r="I228" s="137">
        <f t="shared" si="13"/>
        <v>0</v>
      </c>
    </row>
    <row r="229" spans="1:9" x14ac:dyDescent="0.2">
      <c r="A229" s="50"/>
      <c r="C229" s="121"/>
      <c r="D229" s="122"/>
      <c r="E229" s="135"/>
      <c r="F229" s="514"/>
      <c r="G229" s="135"/>
      <c r="H229" s="135"/>
      <c r="I229" s="135"/>
    </row>
    <row r="230" spans="1:9" x14ac:dyDescent="0.2">
      <c r="A230" s="50"/>
      <c r="C230" s="121" t="s">
        <v>343</v>
      </c>
      <c r="D230" s="122"/>
      <c r="E230" s="138"/>
      <c r="F230" s="514"/>
      <c r="G230" s="138"/>
      <c r="H230" s="138"/>
      <c r="I230" s="138"/>
    </row>
    <row r="231" spans="1:9" x14ac:dyDescent="0.2">
      <c r="A231" s="50"/>
      <c r="C231" s="146" t="s">
        <v>344</v>
      </c>
      <c r="D231" s="123"/>
      <c r="E231" s="138">
        <v>0</v>
      </c>
      <c r="F231" s="514">
        <v>0</v>
      </c>
      <c r="G231" s="138">
        <v>0</v>
      </c>
      <c r="H231" s="138">
        <v>0</v>
      </c>
      <c r="I231" s="138">
        <v>0</v>
      </c>
    </row>
    <row r="232" spans="1:9" x14ac:dyDescent="0.2">
      <c r="A232" s="50"/>
      <c r="C232" s="797" t="s">
        <v>345</v>
      </c>
      <c r="D232" s="797"/>
      <c r="E232" s="135">
        <v>0</v>
      </c>
      <c r="F232" s="514">
        <v>0</v>
      </c>
      <c r="G232" s="135">
        <v>0</v>
      </c>
      <c r="H232" s="135">
        <v>0</v>
      </c>
      <c r="I232" s="135">
        <v>0</v>
      </c>
    </row>
    <row r="233" spans="1:9" x14ac:dyDescent="0.2">
      <c r="A233" s="50"/>
      <c r="C233" s="146" t="s">
        <v>346</v>
      </c>
      <c r="D233" s="123"/>
      <c r="E233" s="135">
        <v>0</v>
      </c>
      <c r="F233" s="514">
        <v>0</v>
      </c>
      <c r="G233" s="135">
        <v>0</v>
      </c>
      <c r="H233" s="135">
        <v>0</v>
      </c>
      <c r="I233" s="135">
        <v>0</v>
      </c>
    </row>
    <row r="234" spans="1:9" x14ac:dyDescent="0.2">
      <c r="A234" s="50"/>
      <c r="C234" s="146" t="s">
        <v>347</v>
      </c>
      <c r="D234" s="123"/>
      <c r="E234" s="135">
        <v>0</v>
      </c>
      <c r="F234" s="514">
        <v>0</v>
      </c>
      <c r="G234" s="135">
        <v>0</v>
      </c>
      <c r="H234" s="135">
        <v>0</v>
      </c>
      <c r="I234" s="135">
        <v>0</v>
      </c>
    </row>
    <row r="235" spans="1:9" x14ac:dyDescent="0.2">
      <c r="A235" s="50"/>
      <c r="C235" s="146" t="s">
        <v>348</v>
      </c>
      <c r="D235" s="123"/>
      <c r="E235" s="135">
        <v>0</v>
      </c>
      <c r="F235" s="514">
        <v>0</v>
      </c>
      <c r="G235" s="135">
        <v>0</v>
      </c>
      <c r="H235" s="135">
        <v>0</v>
      </c>
      <c r="I235" s="135">
        <v>0</v>
      </c>
    </row>
    <row r="236" spans="1:9" x14ac:dyDescent="0.2">
      <c r="A236" s="50"/>
      <c r="C236" s="121" t="s">
        <v>349</v>
      </c>
      <c r="D236" s="122"/>
      <c r="E236" s="136">
        <f>SUM(E231:E235)</f>
        <v>0</v>
      </c>
      <c r="F236" s="515">
        <f t="shared" ref="F236:I236" si="14">SUM(F231:F235)</f>
        <v>0</v>
      </c>
      <c r="G236" s="136">
        <f t="shared" si="14"/>
        <v>0</v>
      </c>
      <c r="H236" s="136">
        <f t="shared" si="14"/>
        <v>0</v>
      </c>
      <c r="I236" s="136">
        <f t="shared" si="14"/>
        <v>0</v>
      </c>
    </row>
    <row r="237" spans="1:9" x14ac:dyDescent="0.2">
      <c r="A237" s="50"/>
      <c r="C237" s="121"/>
      <c r="D237" s="122"/>
      <c r="E237" s="135"/>
      <c r="F237" s="514"/>
      <c r="G237" s="135"/>
      <c r="H237" s="135"/>
      <c r="I237" s="135"/>
    </row>
    <row r="238" spans="1:9" x14ac:dyDescent="0.2">
      <c r="A238" s="50"/>
      <c r="C238" s="121" t="s">
        <v>350</v>
      </c>
      <c r="D238" s="122"/>
      <c r="E238" s="138"/>
      <c r="F238" s="514"/>
      <c r="G238" s="138"/>
      <c r="H238" s="138"/>
      <c r="I238" s="138"/>
    </row>
    <row r="239" spans="1:9" x14ac:dyDescent="0.2">
      <c r="A239" s="50"/>
      <c r="C239" s="146" t="s">
        <v>165</v>
      </c>
      <c r="D239" s="123"/>
      <c r="E239" s="135">
        <v>0</v>
      </c>
      <c r="F239" s="514">
        <v>0</v>
      </c>
      <c r="G239" s="135">
        <v>0</v>
      </c>
      <c r="H239" s="135">
        <v>0</v>
      </c>
      <c r="I239" s="135">
        <v>0</v>
      </c>
    </row>
    <row r="240" spans="1:9" x14ac:dyDescent="0.2">
      <c r="A240" s="50"/>
      <c r="C240" s="146" t="s">
        <v>351</v>
      </c>
      <c r="D240" s="123"/>
      <c r="E240" s="135">
        <v>0</v>
      </c>
      <c r="F240" s="514">
        <v>0</v>
      </c>
      <c r="G240" s="135">
        <v>0</v>
      </c>
      <c r="H240" s="135">
        <v>0</v>
      </c>
      <c r="I240" s="135">
        <v>0</v>
      </c>
    </row>
    <row r="241" spans="1:9" x14ac:dyDescent="0.2">
      <c r="A241" s="50"/>
      <c r="C241" s="146" t="s">
        <v>352</v>
      </c>
      <c r="D241" s="123"/>
      <c r="E241" s="135">
        <v>0</v>
      </c>
      <c r="F241" s="514">
        <v>0</v>
      </c>
      <c r="G241" s="135">
        <v>0</v>
      </c>
      <c r="H241" s="135">
        <v>0</v>
      </c>
      <c r="I241" s="135">
        <v>0</v>
      </c>
    </row>
    <row r="242" spans="1:9" x14ac:dyDescent="0.2">
      <c r="A242" s="50"/>
      <c r="C242" s="146" t="s">
        <v>353</v>
      </c>
      <c r="D242" s="123"/>
      <c r="E242" s="135">
        <v>0</v>
      </c>
      <c r="F242" s="514">
        <v>0</v>
      </c>
      <c r="G242" s="135">
        <v>0</v>
      </c>
      <c r="H242" s="135">
        <v>0</v>
      </c>
      <c r="I242" s="135">
        <v>0</v>
      </c>
    </row>
    <row r="243" spans="1:9" x14ac:dyDescent="0.2">
      <c r="A243" s="50"/>
      <c r="C243" s="146" t="s">
        <v>354</v>
      </c>
      <c r="D243" s="123"/>
      <c r="E243" s="135">
        <v>0</v>
      </c>
      <c r="F243" s="514">
        <v>0</v>
      </c>
      <c r="G243" s="135">
        <v>0</v>
      </c>
      <c r="H243" s="135">
        <v>0</v>
      </c>
      <c r="I243" s="135">
        <v>0</v>
      </c>
    </row>
    <row r="244" spans="1:9" x14ac:dyDescent="0.2">
      <c r="A244" s="50"/>
      <c r="C244" s="146" t="s">
        <v>171</v>
      </c>
      <c r="D244" s="123"/>
      <c r="E244" s="135">
        <v>0</v>
      </c>
      <c r="F244" s="514">
        <v>0</v>
      </c>
      <c r="G244" s="135">
        <v>0</v>
      </c>
      <c r="H244" s="135">
        <v>0</v>
      </c>
      <c r="I244" s="135">
        <v>0</v>
      </c>
    </row>
    <row r="245" spans="1:9" x14ac:dyDescent="0.2">
      <c r="A245" s="50"/>
      <c r="C245" s="797" t="s">
        <v>355</v>
      </c>
      <c r="D245" s="797"/>
      <c r="E245" s="135">
        <v>0</v>
      </c>
      <c r="F245" s="514">
        <v>0</v>
      </c>
      <c r="G245" s="135">
        <v>0</v>
      </c>
      <c r="H245" s="135">
        <v>0</v>
      </c>
      <c r="I245" s="135">
        <v>0</v>
      </c>
    </row>
    <row r="246" spans="1:9" x14ac:dyDescent="0.2">
      <c r="A246" s="50"/>
      <c r="C246" s="146" t="s">
        <v>356</v>
      </c>
      <c r="D246" s="123"/>
      <c r="E246" s="135">
        <v>0</v>
      </c>
      <c r="F246" s="514">
        <v>0</v>
      </c>
      <c r="G246" s="135">
        <v>0</v>
      </c>
      <c r="H246" s="135">
        <v>0</v>
      </c>
      <c r="I246" s="135">
        <v>0</v>
      </c>
    </row>
    <row r="247" spans="1:9" x14ac:dyDescent="0.2">
      <c r="A247" s="50"/>
      <c r="C247" s="146" t="s">
        <v>357</v>
      </c>
      <c r="D247" s="123"/>
      <c r="E247" s="135">
        <v>0</v>
      </c>
      <c r="F247" s="514">
        <v>0</v>
      </c>
      <c r="G247" s="135">
        <v>0</v>
      </c>
      <c r="H247" s="135">
        <v>0</v>
      </c>
      <c r="I247" s="135">
        <v>0</v>
      </c>
    </row>
    <row r="248" spans="1:9" x14ac:dyDescent="0.2">
      <c r="A248" s="50"/>
      <c r="C248" s="146" t="s">
        <v>358</v>
      </c>
      <c r="D248" s="123"/>
      <c r="E248" s="137">
        <v>0</v>
      </c>
      <c r="F248" s="543">
        <v>0</v>
      </c>
      <c r="G248" s="137">
        <v>0</v>
      </c>
      <c r="H248" s="137">
        <v>0</v>
      </c>
      <c r="I248" s="137">
        <v>0</v>
      </c>
    </row>
    <row r="249" spans="1:9" x14ac:dyDescent="0.2">
      <c r="A249" s="50"/>
      <c r="C249" s="121" t="s">
        <v>359</v>
      </c>
      <c r="D249" s="122"/>
      <c r="E249" s="135">
        <f>SUM(E239:E248)</f>
        <v>0</v>
      </c>
      <c r="F249" s="514">
        <f t="shared" ref="F249:I249" si="15">SUM(F239:F248)</f>
        <v>0</v>
      </c>
      <c r="G249" s="135">
        <f t="shared" si="15"/>
        <v>0</v>
      </c>
      <c r="H249" s="135">
        <f t="shared" si="15"/>
        <v>0</v>
      </c>
      <c r="I249" s="135">
        <f t="shared" si="15"/>
        <v>0</v>
      </c>
    </row>
    <row r="250" spans="1:9" ht="3" customHeight="1" x14ac:dyDescent="0.2">
      <c r="A250" s="50"/>
      <c r="C250" s="121"/>
      <c r="D250" s="122"/>
      <c r="E250" s="135"/>
      <c r="F250" s="514"/>
      <c r="G250" s="135"/>
      <c r="H250" s="135"/>
      <c r="I250" s="135"/>
    </row>
    <row r="251" spans="1:9" ht="13.5" thickBot="1" x14ac:dyDescent="0.25">
      <c r="A251" s="50"/>
      <c r="C251" s="121" t="s">
        <v>360</v>
      </c>
      <c r="D251" s="123" t="s">
        <v>361</v>
      </c>
      <c r="E251" s="139">
        <f>SUM(E228,E236,E249)</f>
        <v>0</v>
      </c>
      <c r="F251" s="517">
        <f t="shared" ref="F251:I251" si="16">SUM(F228,F236,F249)</f>
        <v>0</v>
      </c>
      <c r="G251" s="139">
        <f t="shared" si="16"/>
        <v>0</v>
      </c>
      <c r="H251" s="139">
        <f t="shared" si="16"/>
        <v>0</v>
      </c>
      <c r="I251" s="139">
        <f t="shared" si="16"/>
        <v>0</v>
      </c>
    </row>
    <row r="252" spans="1:9" ht="8.25" customHeight="1" thickTop="1" x14ac:dyDescent="0.2">
      <c r="A252" s="50"/>
      <c r="C252" s="146"/>
      <c r="D252" s="123"/>
      <c r="E252" s="138"/>
      <c r="F252" s="521"/>
      <c r="G252" s="138"/>
      <c r="H252" s="138"/>
      <c r="I252" s="138"/>
    </row>
    <row r="253" spans="1:9" x14ac:dyDescent="0.2">
      <c r="A253" s="50"/>
      <c r="C253" s="121" t="s">
        <v>362</v>
      </c>
      <c r="D253" s="123"/>
      <c r="E253" s="138"/>
      <c r="F253" s="521"/>
      <c r="G253" s="138"/>
      <c r="H253" s="138"/>
      <c r="I253" s="138"/>
    </row>
    <row r="254" spans="1:9" x14ac:dyDescent="0.2">
      <c r="A254" s="50"/>
      <c r="C254" s="146" t="s">
        <v>363</v>
      </c>
      <c r="D254" s="123"/>
      <c r="E254" s="135">
        <v>0</v>
      </c>
      <c r="F254" s="514">
        <v>0</v>
      </c>
      <c r="G254" s="135">
        <v>0</v>
      </c>
      <c r="H254" s="135">
        <v>0</v>
      </c>
      <c r="I254" s="135">
        <v>0</v>
      </c>
    </row>
    <row r="255" spans="1:9" x14ac:dyDescent="0.2">
      <c r="A255" s="50"/>
      <c r="C255" s="146" t="s">
        <v>364</v>
      </c>
      <c r="D255" s="123"/>
      <c r="E255" s="135">
        <v>0</v>
      </c>
      <c r="F255" s="514">
        <v>0</v>
      </c>
      <c r="G255" s="135">
        <v>0</v>
      </c>
      <c r="H255" s="135">
        <v>0</v>
      </c>
      <c r="I255" s="135">
        <v>0</v>
      </c>
    </row>
    <row r="256" spans="1:9" x14ac:dyDescent="0.2">
      <c r="A256" s="50"/>
      <c r="C256" s="146" t="s">
        <v>365</v>
      </c>
      <c r="D256" s="123"/>
      <c r="E256" s="135">
        <v>0</v>
      </c>
      <c r="F256" s="514">
        <v>0</v>
      </c>
      <c r="G256" s="135">
        <v>0</v>
      </c>
      <c r="H256" s="135">
        <v>0</v>
      </c>
      <c r="I256" s="135">
        <v>0</v>
      </c>
    </row>
    <row r="257" spans="1:10" x14ac:dyDescent="0.2">
      <c r="A257" s="50"/>
      <c r="C257" s="146" t="s">
        <v>366</v>
      </c>
      <c r="D257" s="123"/>
      <c r="E257" s="135">
        <v>0</v>
      </c>
      <c r="F257" s="514">
        <v>0</v>
      </c>
      <c r="G257" s="135">
        <v>0</v>
      </c>
      <c r="H257" s="135">
        <v>0</v>
      </c>
      <c r="I257" s="135">
        <v>0</v>
      </c>
    </row>
    <row r="258" spans="1:10" ht="13.5" thickBot="1" x14ac:dyDescent="0.25">
      <c r="A258" s="50"/>
      <c r="C258" s="121" t="s">
        <v>360</v>
      </c>
      <c r="D258" s="123" t="s">
        <v>361</v>
      </c>
      <c r="E258" s="139">
        <f>SUM(E254:E257)</f>
        <v>0</v>
      </c>
      <c r="F258" s="517">
        <f t="shared" ref="F258:I258" si="17">SUM(F254:F257)</f>
        <v>0</v>
      </c>
      <c r="G258" s="139">
        <f t="shared" si="17"/>
        <v>0</v>
      </c>
      <c r="H258" s="139">
        <f t="shared" si="17"/>
        <v>0</v>
      </c>
      <c r="I258" s="139">
        <f t="shared" si="17"/>
        <v>0</v>
      </c>
    </row>
    <row r="259" spans="1:10" ht="13.5" thickTop="1" x14ac:dyDescent="0.2">
      <c r="A259" s="50"/>
      <c r="C259" s="140"/>
      <c r="D259" s="140"/>
      <c r="E259" s="135"/>
      <c r="F259" s="514"/>
      <c r="G259" s="135"/>
      <c r="H259" s="135"/>
      <c r="I259" s="135"/>
    </row>
    <row r="260" spans="1:10" x14ac:dyDescent="0.2">
      <c r="A260" s="50"/>
      <c r="C260" s="798" t="s">
        <v>367</v>
      </c>
      <c r="D260" s="798"/>
      <c r="E260" s="135"/>
      <c r="F260" s="514"/>
      <c r="G260" s="135"/>
      <c r="H260" s="135"/>
      <c r="I260" s="135"/>
    </row>
    <row r="261" spans="1:10" x14ac:dyDescent="0.2">
      <c r="A261" s="50"/>
      <c r="C261" s="146" t="s">
        <v>368</v>
      </c>
      <c r="D261" s="123"/>
      <c r="E261" s="135">
        <v>0</v>
      </c>
      <c r="F261" s="514">
        <v>0</v>
      </c>
      <c r="G261" s="135">
        <v>0</v>
      </c>
      <c r="H261" s="135">
        <v>0</v>
      </c>
      <c r="I261" s="135">
        <v>0</v>
      </c>
    </row>
    <row r="262" spans="1:10" x14ac:dyDescent="0.2">
      <c r="A262" s="50"/>
      <c r="C262" s="146" t="s">
        <v>95</v>
      </c>
      <c r="D262" s="123"/>
      <c r="E262" s="135">
        <v>0</v>
      </c>
      <c r="F262" s="514">
        <v>0</v>
      </c>
      <c r="G262" s="135">
        <v>0</v>
      </c>
      <c r="H262" s="135">
        <v>0</v>
      </c>
      <c r="I262" s="135">
        <v>0</v>
      </c>
    </row>
    <row r="263" spans="1:10" x14ac:dyDescent="0.2">
      <c r="A263" s="50"/>
      <c r="C263" s="146" t="s">
        <v>369</v>
      </c>
      <c r="D263" s="123"/>
      <c r="E263" s="135">
        <v>0</v>
      </c>
      <c r="F263" s="514">
        <v>0</v>
      </c>
      <c r="G263" s="135">
        <v>0</v>
      </c>
      <c r="H263" s="135">
        <v>0</v>
      </c>
      <c r="I263" s="135">
        <v>0</v>
      </c>
    </row>
    <row r="264" spans="1:10" x14ac:dyDescent="0.2">
      <c r="A264" s="50"/>
      <c r="C264" s="146" t="s">
        <v>370</v>
      </c>
      <c r="D264" s="123"/>
      <c r="E264" s="135">
        <v>0</v>
      </c>
      <c r="F264" s="514">
        <v>0</v>
      </c>
      <c r="G264" s="135">
        <v>0</v>
      </c>
      <c r="H264" s="135">
        <v>0</v>
      </c>
      <c r="I264" s="135">
        <v>0</v>
      </c>
    </row>
    <row r="265" spans="1:10" ht="20.100000000000001" customHeight="1" thickBot="1" x14ac:dyDescent="0.25">
      <c r="A265" s="50"/>
      <c r="C265" s="121" t="s">
        <v>360</v>
      </c>
      <c r="D265" s="123" t="s">
        <v>361</v>
      </c>
      <c r="E265" s="139">
        <f>SUM(E261:E264)</f>
        <v>0</v>
      </c>
      <c r="F265" s="517">
        <f t="shared" ref="F265:I265" si="18">SUM(F261:F264)</f>
        <v>0</v>
      </c>
      <c r="G265" s="139">
        <f t="shared" si="18"/>
        <v>0</v>
      </c>
      <c r="H265" s="139">
        <f t="shared" si="18"/>
        <v>0</v>
      </c>
      <c r="I265" s="139">
        <f t="shared" si="18"/>
        <v>0</v>
      </c>
      <c r="J265" s="30">
        <f t="shared" ref="J265" si="19">SUM(J261:J264)</f>
        <v>0</v>
      </c>
    </row>
    <row r="266" spans="1:10" ht="13.5" thickTop="1" x14ac:dyDescent="0.2">
      <c r="A266" s="50"/>
      <c r="C266" s="121"/>
      <c r="D266" s="123"/>
      <c r="E266" s="135"/>
      <c r="F266" s="355"/>
      <c r="G266" s="135"/>
      <c r="H266" s="135"/>
      <c r="I266" s="135"/>
      <c r="J266" s="354"/>
    </row>
    <row r="267" spans="1:10" ht="17.25" customHeight="1" x14ac:dyDescent="0.2">
      <c r="A267" s="347" t="s">
        <v>371</v>
      </c>
      <c r="C267" s="351" t="s">
        <v>204</v>
      </c>
      <c r="D267" s="234"/>
      <c r="E267" s="10"/>
    </row>
    <row r="268" spans="1:10" x14ac:dyDescent="0.2">
      <c r="A268" s="50"/>
      <c r="C268" s="111" t="str">
        <f>C213</f>
        <v>For the four years ending 30 June 2030</v>
      </c>
      <c r="D268" s="10"/>
      <c r="E268" s="10"/>
    </row>
    <row r="269" spans="1:10" ht="14.25" x14ac:dyDescent="0.2">
      <c r="A269" s="50"/>
      <c r="C269" s="4"/>
      <c r="D269" s="4"/>
    </row>
    <row r="270" spans="1:10" ht="15" customHeight="1" x14ac:dyDescent="0.2">
      <c r="A270" s="50"/>
      <c r="C270" s="540"/>
      <c r="D270" s="540"/>
      <c r="E270" s="505" t="s">
        <v>81</v>
      </c>
      <c r="F270" s="743" t="s">
        <v>148</v>
      </c>
      <c r="G270" s="743" t="s">
        <v>83</v>
      </c>
      <c r="H270" s="743"/>
      <c r="I270" s="743"/>
      <c r="J270" s="193"/>
    </row>
    <row r="271" spans="1:10" x14ac:dyDescent="0.2">
      <c r="A271" s="50"/>
      <c r="C271" s="540"/>
      <c r="D271" s="540"/>
      <c r="E271" s="505" t="s">
        <v>80</v>
      </c>
      <c r="F271" s="743"/>
      <c r="G271" s="743"/>
      <c r="H271" s="743"/>
      <c r="I271" s="743"/>
      <c r="J271" s="193"/>
    </row>
    <row r="272" spans="1:10" ht="21" customHeight="1" x14ac:dyDescent="0.2">
      <c r="A272" s="50"/>
      <c r="C272" s="505"/>
      <c r="D272" s="505"/>
      <c r="E272" s="505" t="str">
        <f>E217</f>
        <v>2025/26</v>
      </c>
      <c r="F272" s="505" t="str">
        <f t="shared" ref="F272:I272" si="20">F217</f>
        <v>2026/27</v>
      </c>
      <c r="G272" s="505" t="str">
        <f t="shared" si="20"/>
        <v>2027/28</v>
      </c>
      <c r="H272" s="505" t="str">
        <f t="shared" si="20"/>
        <v>2028/29</v>
      </c>
      <c r="I272" s="505" t="str">
        <f t="shared" si="20"/>
        <v>2029/30</v>
      </c>
      <c r="J272" s="193"/>
    </row>
    <row r="273" spans="1:10" x14ac:dyDescent="0.2">
      <c r="A273" s="50"/>
      <c r="C273" s="505"/>
      <c r="D273" s="505"/>
      <c r="E273" s="505" t="s">
        <v>182</v>
      </c>
      <c r="F273" s="505" t="s">
        <v>182</v>
      </c>
      <c r="G273" s="505" t="s">
        <v>182</v>
      </c>
      <c r="H273" s="505" t="s">
        <v>182</v>
      </c>
      <c r="I273" s="505" t="s">
        <v>182</v>
      </c>
      <c r="J273" s="193"/>
    </row>
    <row r="274" spans="1:10" x14ac:dyDescent="0.2">
      <c r="A274" s="50"/>
      <c r="C274" s="122" t="s">
        <v>372</v>
      </c>
      <c r="D274" s="122"/>
      <c r="E274" s="122"/>
      <c r="F274" s="520"/>
      <c r="G274" s="123"/>
      <c r="H274" s="123"/>
      <c r="I274" s="123"/>
      <c r="J274" s="193"/>
    </row>
    <row r="275" spans="1:10" x14ac:dyDescent="0.2">
      <c r="A275" s="50"/>
      <c r="C275" s="123" t="s">
        <v>373</v>
      </c>
      <c r="D275" s="123"/>
      <c r="E275" s="135">
        <v>0</v>
      </c>
      <c r="F275" s="514">
        <v>0</v>
      </c>
      <c r="G275" s="135">
        <v>0</v>
      </c>
      <c r="H275" s="135">
        <v>0</v>
      </c>
      <c r="I275" s="135">
        <v>0</v>
      </c>
      <c r="J275" s="193"/>
    </row>
    <row r="276" spans="1:10" ht="13.5" thickBot="1" x14ac:dyDescent="0.25">
      <c r="A276" s="50"/>
      <c r="C276" s="123" t="s">
        <v>374</v>
      </c>
      <c r="D276" s="123"/>
      <c r="E276" s="141">
        <v>0</v>
      </c>
      <c r="F276" s="541">
        <v>0</v>
      </c>
      <c r="G276" s="141">
        <v>0</v>
      </c>
      <c r="H276" s="141">
        <v>0</v>
      </c>
      <c r="I276" s="141">
        <v>0</v>
      </c>
      <c r="J276" s="193"/>
    </row>
    <row r="277" spans="1:10" ht="13.5" thickBot="1" x14ac:dyDescent="0.25">
      <c r="A277" s="50"/>
      <c r="C277" s="122" t="s">
        <v>375</v>
      </c>
      <c r="D277" s="122"/>
      <c r="E277" s="142">
        <f>SUM(E275:E276)</f>
        <v>0</v>
      </c>
      <c r="F277" s="656">
        <f t="shared" ref="F277:I277" si="21">SUM(F275:F276)</f>
        <v>0</v>
      </c>
      <c r="G277" s="142">
        <f t="shared" si="21"/>
        <v>0</v>
      </c>
      <c r="H277" s="142">
        <f t="shared" si="21"/>
        <v>0</v>
      </c>
      <c r="I277" s="142">
        <f t="shared" si="21"/>
        <v>0</v>
      </c>
      <c r="J277" s="193"/>
    </row>
    <row r="278" spans="1:10" ht="13.5" thickTop="1" x14ac:dyDescent="0.2">
      <c r="A278" s="50"/>
      <c r="C278" s="123"/>
      <c r="D278" s="123"/>
      <c r="E278" s="134"/>
      <c r="F278" s="519"/>
      <c r="G278" s="134"/>
      <c r="H278" s="134"/>
      <c r="I278" s="134"/>
      <c r="J278" s="193"/>
    </row>
    <row r="279" spans="1:10" x14ac:dyDescent="0.2">
      <c r="A279" s="50"/>
      <c r="C279" s="123"/>
      <c r="D279" s="123"/>
      <c r="E279" s="134" t="s">
        <v>376</v>
      </c>
      <c r="F279" s="519" t="s">
        <v>376</v>
      </c>
      <c r="G279" s="134" t="s">
        <v>376</v>
      </c>
      <c r="H279" s="134" t="s">
        <v>376</v>
      </c>
      <c r="I279" s="134" t="s">
        <v>376</v>
      </c>
      <c r="J279" s="193"/>
    </row>
    <row r="280" spans="1:10" x14ac:dyDescent="0.2">
      <c r="A280" s="50"/>
      <c r="C280" s="122" t="s">
        <v>377</v>
      </c>
      <c r="D280" s="122"/>
      <c r="E280" s="134"/>
      <c r="F280" s="519"/>
      <c r="G280" s="134"/>
      <c r="H280" s="134"/>
      <c r="I280" s="134"/>
      <c r="J280" s="193"/>
    </row>
    <row r="281" spans="1:10" ht="13.5" thickBot="1" x14ac:dyDescent="0.25">
      <c r="A281" s="50"/>
      <c r="C281" s="123" t="s">
        <v>378</v>
      </c>
      <c r="D281" s="123"/>
      <c r="E281" s="143">
        <v>0</v>
      </c>
      <c r="F281" s="542">
        <v>0</v>
      </c>
      <c r="G281" s="143">
        <v>0</v>
      </c>
      <c r="H281" s="143">
        <v>0</v>
      </c>
      <c r="I281" s="143">
        <v>0</v>
      </c>
      <c r="J281" s="193"/>
    </row>
    <row r="282" spans="1:10" ht="13.5" thickBot="1" x14ac:dyDescent="0.25">
      <c r="C282" s="123" t="s">
        <v>379</v>
      </c>
      <c r="D282" s="123"/>
      <c r="E282" s="144">
        <f>SUM(E281)</f>
        <v>0</v>
      </c>
      <c r="F282" s="659">
        <f t="shared" ref="F282:I282" si="22">SUM(F281)</f>
        <v>0</v>
      </c>
      <c r="G282" s="144">
        <f t="shared" si="22"/>
        <v>0</v>
      </c>
      <c r="H282" s="144">
        <f t="shared" si="22"/>
        <v>0</v>
      </c>
      <c r="I282" s="144">
        <f t="shared" si="22"/>
        <v>0</v>
      </c>
      <c r="J282" s="193"/>
    </row>
    <row r="283" spans="1:10" ht="13.5" thickTop="1" x14ac:dyDescent="0.2">
      <c r="C283" s="102"/>
      <c r="D283" s="102"/>
      <c r="E283" s="111"/>
      <c r="F283" s="111"/>
      <c r="G283" s="111"/>
      <c r="H283" s="111"/>
      <c r="I283" s="111"/>
      <c r="J283" s="193"/>
    </row>
    <row r="284" spans="1:10" ht="25.5" customHeight="1" x14ac:dyDescent="0.2">
      <c r="A284" s="50"/>
      <c r="C284" s="792" t="s">
        <v>380</v>
      </c>
      <c r="D284" s="792"/>
      <c r="E284" s="793"/>
      <c r="F284" s="794"/>
      <c r="G284" s="794"/>
      <c r="H284" s="794"/>
      <c r="I284" s="794"/>
      <c r="J284" s="794"/>
    </row>
    <row r="285" spans="1:10" x14ac:dyDescent="0.2">
      <c r="A285" s="50"/>
      <c r="C285" s="326"/>
      <c r="D285" s="326"/>
      <c r="E285" s="326"/>
      <c r="F285" s="145"/>
      <c r="G285" s="145"/>
      <c r="H285" s="145"/>
      <c r="I285" s="145"/>
      <c r="J285" s="145"/>
    </row>
    <row r="286" spans="1:10" ht="12.75" customHeight="1" x14ac:dyDescent="0.2">
      <c r="A286" s="50"/>
      <c r="C286" s="743" t="s">
        <v>381</v>
      </c>
      <c r="D286" s="505"/>
      <c r="E286" s="505"/>
      <c r="F286" s="743" t="s">
        <v>382</v>
      </c>
      <c r="G286" s="743"/>
      <c r="H286" s="743"/>
      <c r="I286" s="743"/>
      <c r="J286" s="145"/>
    </row>
    <row r="287" spans="1:10" ht="13.5" customHeight="1" x14ac:dyDescent="0.2">
      <c r="A287" s="50"/>
      <c r="C287" s="743"/>
      <c r="D287" s="505"/>
      <c r="E287" s="505" t="s">
        <v>148</v>
      </c>
      <c r="F287" s="743" t="s">
        <v>383</v>
      </c>
      <c r="G287" s="743"/>
      <c r="H287" s="743" t="s">
        <v>384</v>
      </c>
      <c r="I287" s="743" t="s">
        <v>385</v>
      </c>
      <c r="J287" s="145"/>
    </row>
    <row r="288" spans="1:10" ht="26.25" customHeight="1" x14ac:dyDescent="0.2">
      <c r="A288" s="50"/>
      <c r="C288" s="743"/>
      <c r="D288" s="505"/>
      <c r="E288" s="505" t="str">
        <f>F272</f>
        <v>2026/27</v>
      </c>
      <c r="F288" s="505" t="s">
        <v>386</v>
      </c>
      <c r="G288" s="505" t="s">
        <v>387</v>
      </c>
      <c r="H288" s="743"/>
      <c r="I288" s="743"/>
      <c r="J288" s="145"/>
    </row>
    <row r="289" spans="1:10" x14ac:dyDescent="0.2">
      <c r="A289" s="50"/>
      <c r="C289" s="743"/>
      <c r="D289" s="505"/>
      <c r="E289" s="505" t="s">
        <v>149</v>
      </c>
      <c r="F289" s="505" t="s">
        <v>149</v>
      </c>
      <c r="G289" s="505" t="s">
        <v>149</v>
      </c>
      <c r="H289" s="505" t="s">
        <v>149</v>
      </c>
      <c r="I289" s="505" t="s">
        <v>149</v>
      </c>
      <c r="J289" s="145"/>
    </row>
    <row r="290" spans="1:10" x14ac:dyDescent="0.2">
      <c r="A290" s="50"/>
      <c r="C290" s="146" t="s">
        <v>388</v>
      </c>
      <c r="D290" s="135"/>
      <c r="E290" s="514">
        <v>0</v>
      </c>
      <c r="F290" s="135">
        <v>0</v>
      </c>
      <c r="G290" s="135">
        <v>0</v>
      </c>
      <c r="H290" s="135">
        <v>0</v>
      </c>
      <c r="I290" s="135">
        <v>0</v>
      </c>
      <c r="J290" s="145"/>
    </row>
    <row r="291" spans="1:10" x14ac:dyDescent="0.2">
      <c r="A291" s="50"/>
      <c r="C291" s="331" t="s">
        <v>389</v>
      </c>
      <c r="D291" s="135"/>
      <c r="E291" s="514">
        <v>0</v>
      </c>
      <c r="F291" s="135">
        <v>0</v>
      </c>
      <c r="G291" s="135">
        <v>0</v>
      </c>
      <c r="H291" s="135">
        <v>0</v>
      </c>
      <c r="I291" s="135">
        <v>0</v>
      </c>
      <c r="J291" s="145"/>
    </row>
    <row r="292" spans="1:10" x14ac:dyDescent="0.2">
      <c r="A292" s="50"/>
      <c r="C292" s="146" t="s">
        <v>390</v>
      </c>
      <c r="D292" s="135"/>
      <c r="E292" s="514">
        <v>0</v>
      </c>
      <c r="F292" s="135">
        <v>0</v>
      </c>
      <c r="G292" s="135">
        <v>0</v>
      </c>
      <c r="H292" s="135">
        <v>0</v>
      </c>
      <c r="I292" s="135">
        <v>0</v>
      </c>
      <c r="J292" s="145"/>
    </row>
    <row r="293" spans="1:10" x14ac:dyDescent="0.2">
      <c r="A293" s="50"/>
      <c r="C293" s="146" t="s">
        <v>391</v>
      </c>
      <c r="D293" s="135"/>
      <c r="E293" s="514">
        <v>0</v>
      </c>
      <c r="F293" s="135">
        <v>0</v>
      </c>
      <c r="G293" s="135">
        <v>0</v>
      </c>
      <c r="H293" s="135">
        <v>0</v>
      </c>
      <c r="I293" s="135">
        <v>0</v>
      </c>
      <c r="J293" s="145"/>
    </row>
    <row r="294" spans="1:10" x14ac:dyDescent="0.2">
      <c r="A294" s="50"/>
      <c r="C294" s="146" t="s">
        <v>392</v>
      </c>
      <c r="D294" s="135"/>
      <c r="E294" s="514">
        <v>0</v>
      </c>
      <c r="F294" s="135">
        <v>0</v>
      </c>
      <c r="G294" s="135">
        <v>0</v>
      </c>
      <c r="H294" s="135">
        <v>0</v>
      </c>
      <c r="I294" s="135">
        <v>0</v>
      </c>
      <c r="J294" s="145"/>
    </row>
    <row r="295" spans="1:10" x14ac:dyDescent="0.2">
      <c r="A295" s="50"/>
      <c r="C295" s="146" t="s">
        <v>393</v>
      </c>
      <c r="D295" s="135"/>
      <c r="E295" s="514">
        <v>0</v>
      </c>
      <c r="F295" s="135">
        <v>0</v>
      </c>
      <c r="G295" s="135">
        <v>0</v>
      </c>
      <c r="H295" s="135">
        <v>0</v>
      </c>
      <c r="I295" s="135">
        <v>0</v>
      </c>
      <c r="J295" s="145"/>
    </row>
    <row r="296" spans="1:10" x14ac:dyDescent="0.2">
      <c r="A296" s="50"/>
      <c r="C296" s="147" t="s">
        <v>394</v>
      </c>
      <c r="D296" s="137"/>
      <c r="E296" s="543">
        <v>0</v>
      </c>
      <c r="F296" s="137">
        <v>0</v>
      </c>
      <c r="G296" s="137">
        <v>0</v>
      </c>
      <c r="H296" s="137">
        <v>0</v>
      </c>
      <c r="I296" s="137">
        <v>0</v>
      </c>
      <c r="J296" s="145"/>
    </row>
    <row r="297" spans="1:10" x14ac:dyDescent="0.2">
      <c r="A297" s="50"/>
      <c r="C297" s="146" t="s">
        <v>395</v>
      </c>
      <c r="D297" s="135"/>
      <c r="E297" s="521">
        <f>SUM(E290:E296)</f>
        <v>0</v>
      </c>
      <c r="F297" s="135">
        <f>SUM(F290:F296)</f>
        <v>0</v>
      </c>
      <c r="G297" s="135">
        <f t="shared" ref="G297:I297" si="23">SUM(G290:G296)</f>
        <v>0</v>
      </c>
      <c r="H297" s="135">
        <f t="shared" si="23"/>
        <v>0</v>
      </c>
      <c r="I297" s="135">
        <f t="shared" si="23"/>
        <v>0</v>
      </c>
      <c r="J297" s="145"/>
    </row>
    <row r="298" spans="1:10" x14ac:dyDescent="0.2">
      <c r="A298" s="50"/>
      <c r="C298" s="146" t="s">
        <v>396</v>
      </c>
      <c r="D298" s="135"/>
      <c r="E298" s="514">
        <v>0</v>
      </c>
      <c r="F298" s="135"/>
      <c r="G298" s="135"/>
      <c r="H298" s="135"/>
      <c r="I298" s="135"/>
      <c r="J298" s="148"/>
    </row>
    <row r="299" spans="1:10" x14ac:dyDescent="0.2">
      <c r="A299" s="50"/>
      <c r="C299" s="146" t="s">
        <v>397</v>
      </c>
      <c r="D299" s="135"/>
      <c r="E299" s="514">
        <v>0</v>
      </c>
      <c r="F299" s="135"/>
      <c r="G299" s="135"/>
      <c r="H299" s="135"/>
      <c r="I299" s="135"/>
      <c r="J299" s="148"/>
    </row>
    <row r="300" spans="1:10" x14ac:dyDescent="0.2">
      <c r="A300" s="50"/>
      <c r="C300" s="149" t="s">
        <v>398</v>
      </c>
      <c r="D300" s="136"/>
      <c r="E300" s="660">
        <f>E297+E299+E298</f>
        <v>0</v>
      </c>
      <c r="F300" s="135"/>
      <c r="G300" s="135"/>
      <c r="H300" s="135"/>
      <c r="I300" s="135"/>
      <c r="J300" s="148"/>
    </row>
    <row r="301" spans="1:10" x14ac:dyDescent="0.2">
      <c r="A301" s="50"/>
      <c r="C301" s="150"/>
      <c r="D301" s="135"/>
      <c r="E301" s="135"/>
      <c r="F301" s="135"/>
      <c r="G301" s="135"/>
      <c r="H301" s="135"/>
      <c r="I301" s="135"/>
      <c r="J301" s="148"/>
    </row>
    <row r="302" spans="1:10" ht="22.5" customHeight="1" x14ac:dyDescent="0.2">
      <c r="A302" s="50"/>
      <c r="C302" s="795" t="s">
        <v>399</v>
      </c>
      <c r="D302" s="795"/>
      <c r="E302" s="796"/>
      <c r="F302" s="796"/>
      <c r="G302" s="796"/>
      <c r="H302" s="796"/>
      <c r="I302" s="796"/>
      <c r="J302" s="796"/>
    </row>
    <row r="303" spans="1:10" ht="12.75" customHeight="1" x14ac:dyDescent="0.2">
      <c r="A303" s="50"/>
      <c r="C303" s="743" t="s">
        <v>381</v>
      </c>
      <c r="D303" s="505"/>
      <c r="E303" s="505"/>
      <c r="F303" s="743" t="s">
        <v>382</v>
      </c>
      <c r="G303" s="743"/>
      <c r="H303" s="743"/>
      <c r="I303" s="743"/>
      <c r="J303" s="145"/>
    </row>
    <row r="304" spans="1:10" ht="14.25" customHeight="1" x14ac:dyDescent="0.2">
      <c r="A304" s="50"/>
      <c r="C304" s="743"/>
      <c r="D304" s="505"/>
      <c r="E304" s="505" t="s">
        <v>148</v>
      </c>
      <c r="F304" s="743" t="s">
        <v>383</v>
      </c>
      <c r="G304" s="743"/>
      <c r="H304" s="743" t="s">
        <v>384</v>
      </c>
      <c r="I304" s="743" t="s">
        <v>385</v>
      </c>
      <c r="J304" s="145"/>
    </row>
    <row r="305" spans="1:10" ht="23.25" customHeight="1" x14ac:dyDescent="0.2">
      <c r="A305" s="50"/>
      <c r="C305" s="743"/>
      <c r="D305" s="505"/>
      <c r="E305" s="505" t="str">
        <f>E288</f>
        <v>2026/27</v>
      </c>
      <c r="F305" s="505" t="s">
        <v>386</v>
      </c>
      <c r="G305" s="505" t="s">
        <v>387</v>
      </c>
      <c r="H305" s="743"/>
      <c r="I305" s="743"/>
      <c r="J305" s="145"/>
    </row>
    <row r="306" spans="1:10" x14ac:dyDescent="0.2">
      <c r="A306" s="50"/>
      <c r="C306" s="146" t="s">
        <v>388</v>
      </c>
      <c r="D306" s="150"/>
      <c r="E306" s="514">
        <v>0</v>
      </c>
      <c r="F306" s="135">
        <v>0</v>
      </c>
      <c r="G306" s="135">
        <v>0</v>
      </c>
      <c r="H306" s="135">
        <v>0</v>
      </c>
      <c r="I306" s="135">
        <v>0</v>
      </c>
      <c r="J306" s="145"/>
    </row>
    <row r="307" spans="1:10" x14ac:dyDescent="0.2">
      <c r="A307" s="50"/>
      <c r="C307" s="146" t="s">
        <v>389</v>
      </c>
      <c r="D307" s="150"/>
      <c r="E307" s="514">
        <v>0</v>
      </c>
      <c r="F307" s="135">
        <v>0</v>
      </c>
      <c r="G307" s="135">
        <v>0</v>
      </c>
      <c r="H307" s="135">
        <v>0</v>
      </c>
      <c r="I307" s="135">
        <v>0</v>
      </c>
      <c r="J307" s="145"/>
    </row>
    <row r="308" spans="1:10" x14ac:dyDescent="0.2">
      <c r="A308" s="50"/>
      <c r="C308" s="146" t="s">
        <v>390</v>
      </c>
      <c r="D308" s="150"/>
      <c r="E308" s="514">
        <v>0</v>
      </c>
      <c r="F308" s="135">
        <v>0</v>
      </c>
      <c r="G308" s="135">
        <v>0</v>
      </c>
      <c r="H308" s="135">
        <v>0</v>
      </c>
      <c r="I308" s="135">
        <v>0</v>
      </c>
      <c r="J308" s="145"/>
    </row>
    <row r="309" spans="1:10" x14ac:dyDescent="0.2">
      <c r="A309" s="50"/>
      <c r="C309" s="146" t="s">
        <v>391</v>
      </c>
      <c r="D309" s="150"/>
      <c r="E309" s="514">
        <v>0</v>
      </c>
      <c r="F309" s="135">
        <v>0</v>
      </c>
      <c r="G309" s="135">
        <v>0</v>
      </c>
      <c r="H309" s="135">
        <v>0</v>
      </c>
      <c r="I309" s="135">
        <v>0</v>
      </c>
      <c r="J309" s="145"/>
    </row>
    <row r="310" spans="1:10" x14ac:dyDescent="0.2">
      <c r="A310" s="50"/>
      <c r="C310" s="146" t="s">
        <v>392</v>
      </c>
      <c r="D310" s="150"/>
      <c r="E310" s="514">
        <v>0</v>
      </c>
      <c r="F310" s="135">
        <v>0</v>
      </c>
      <c r="G310" s="135">
        <v>0</v>
      </c>
      <c r="H310" s="135">
        <v>0</v>
      </c>
      <c r="I310" s="135">
        <v>0</v>
      </c>
      <c r="J310" s="145"/>
    </row>
    <row r="311" spans="1:10" x14ac:dyDescent="0.2">
      <c r="A311" s="50"/>
      <c r="C311" s="146" t="s">
        <v>393</v>
      </c>
      <c r="D311" s="150"/>
      <c r="E311" s="514">
        <v>0</v>
      </c>
      <c r="F311" s="135">
        <v>0</v>
      </c>
      <c r="G311" s="135">
        <v>0</v>
      </c>
      <c r="H311" s="135">
        <v>0</v>
      </c>
      <c r="I311" s="135">
        <v>0</v>
      </c>
      <c r="J311" s="145"/>
    </row>
    <row r="312" spans="1:10" x14ac:dyDescent="0.2">
      <c r="A312" s="50"/>
      <c r="C312" s="147" t="s">
        <v>394</v>
      </c>
      <c r="D312" s="151"/>
      <c r="E312" s="543">
        <v>0</v>
      </c>
      <c r="F312" s="137">
        <v>0</v>
      </c>
      <c r="G312" s="137">
        <v>0</v>
      </c>
      <c r="H312" s="137">
        <v>0</v>
      </c>
      <c r="I312" s="137">
        <v>0</v>
      </c>
      <c r="J312" s="145"/>
    </row>
    <row r="313" spans="1:10" x14ac:dyDescent="0.2">
      <c r="A313" s="50"/>
      <c r="C313" s="149" t="s">
        <v>400</v>
      </c>
      <c r="D313" s="152"/>
      <c r="E313" s="515">
        <f>SUM(E306:E312)</f>
        <v>0</v>
      </c>
      <c r="F313" s="136">
        <f>SUM(F306:F312)</f>
        <v>0</v>
      </c>
      <c r="G313" s="136">
        <f t="shared" ref="G313:I313" si="24">SUM(G306:G312)</f>
        <v>0</v>
      </c>
      <c r="H313" s="136">
        <f t="shared" si="24"/>
        <v>0</v>
      </c>
      <c r="I313" s="136">
        <f t="shared" si="24"/>
        <v>0</v>
      </c>
      <c r="J313" s="145"/>
    </row>
    <row r="314" spans="1:10" ht="1.5" customHeight="1" x14ac:dyDescent="0.2"/>
    <row r="315" spans="1:10" ht="5.25" hidden="1" customHeight="1" x14ac:dyDescent="0.2"/>
  </sheetData>
  <mergeCells count="45">
    <mergeCell ref="C210:D210"/>
    <mergeCell ref="C194:D194"/>
    <mergeCell ref="C195:D195"/>
    <mergeCell ref="C199:D199"/>
    <mergeCell ref="C10:I10"/>
    <mergeCell ref="C11:I11"/>
    <mergeCell ref="F23:F24"/>
    <mergeCell ref="G23:I24"/>
    <mergeCell ref="F68:F69"/>
    <mergeCell ref="C3:I3"/>
    <mergeCell ref="C5:I5"/>
    <mergeCell ref="C7:I7"/>
    <mergeCell ref="C8:I8"/>
    <mergeCell ref="C9:I9"/>
    <mergeCell ref="C303:C305"/>
    <mergeCell ref="C197:D197"/>
    <mergeCell ref="C146:D146"/>
    <mergeCell ref="C154:D154"/>
    <mergeCell ref="G68:I69"/>
    <mergeCell ref="C162:D162"/>
    <mergeCell ref="G168:I169"/>
    <mergeCell ref="C202:D202"/>
    <mergeCell ref="G270:I271"/>
    <mergeCell ref="F270:F271"/>
    <mergeCell ref="F168:F169"/>
    <mergeCell ref="F215:F216"/>
    <mergeCell ref="C188:D188"/>
    <mergeCell ref="C174:D174"/>
    <mergeCell ref="C193:D193"/>
    <mergeCell ref="C211:D211"/>
    <mergeCell ref="F303:I303"/>
    <mergeCell ref="F304:G304"/>
    <mergeCell ref="H287:H288"/>
    <mergeCell ref="I287:I288"/>
    <mergeCell ref="H304:H305"/>
    <mergeCell ref="I304:I305"/>
    <mergeCell ref="G215:I216"/>
    <mergeCell ref="C284:J284"/>
    <mergeCell ref="C302:J302"/>
    <mergeCell ref="F287:G287"/>
    <mergeCell ref="F286:I286"/>
    <mergeCell ref="C286:C289"/>
    <mergeCell ref="C232:D232"/>
    <mergeCell ref="C245:D245"/>
    <mergeCell ref="C260:D260"/>
  </mergeCells>
  <phoneticPr fontId="8" type="noConversion"/>
  <printOptions horizontalCentered="1"/>
  <pageMargins left="0.23622047244094491" right="0.23622047244094491" top="0.74803149606299213" bottom="0.74803149606299213" header="0.31496062992125984" footer="0.31496062992125984"/>
  <pageSetup paperSize="9" scale="90" firstPageNumber="2" fitToHeight="0" orientation="portrait" r:id="rId1"/>
  <headerFooter alignWithMargins="0"/>
  <rowBreaks count="6" manualBreakCount="6">
    <brk id="19" max="9" man="1"/>
    <brk id="64" max="9" man="1"/>
    <brk id="118" max="9" man="1"/>
    <brk id="164" max="9" man="1"/>
    <brk id="211" max="9" man="1"/>
    <brk id="266" max="9" man="1"/>
  </rowBreaks>
  <colBreaks count="1" manualBreakCount="1">
    <brk id="10" max="31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im_x0020_notes xmlns="97294fa0-7ac3-4fb8-b5f1-fec69ca7f6eb" xsi:nil="true"/>
    <File_x0020_Number xmlns="97294fa0-7ac3-4fb8-b5f1-fec69ca7f6eb" xsi:nil="true"/>
    <Year xmlns="97294fa0-7ac3-4fb8-b5f1-fec69ca7f6eb" xsi:nil="true"/>
    <Event_x0020_Date xmlns="97294fa0-7ac3-4fb8-b5f1-fec69ca7f6eb" xsi:nil="true"/>
    <Category1 xmlns="97294fa0-7ac3-4fb8-b5f1-fec69ca7f6eb">Capital works</Category1>
    <KpiDescription12 xmlns="97294fa0-7ac3-4fb8-b5f1-fec69ca7f6eb" xsi:nil="true"/>
    <Project xmlns="97294fa0-7ac3-4fb8-b5f1-fec69ca7f6eb" xsi:nil="true"/>
    <Region xmlns="97294fa0-7ac3-4fb8-b5f1-fec69ca7f6eb">All</Region>
    <Project_x0020_Stage xmlns="97294fa0-7ac3-4fb8-b5f1-fec69ca7f6eb" xsi:nil="true"/>
    <Group1 xmlns="97294fa0-7ac3-4fb8-b5f1-fec69ca7f6eb">Local Government and suburban development</Group1>
    <Date_x0020_Received xmlns="97294fa0-7ac3-4fb8-b5f1-fec69ca7f6eb" xsi:nil="true"/>
    <Event_x0020_Name xmlns="97294fa0-7ac3-4fb8-b5f1-fec69ca7f6eb" xsi:nil="true"/>
    <DELWP_x0020_Document_x0020_ID xmlns="97294fa0-7ac3-4fb8-b5f1-fec69ca7f6eb" xsi:nil="true"/>
    <Date_x0020_of_x0020_Original xmlns="97294fa0-7ac3-4fb8-b5f1-fec69ca7f6eb" xsi:nil="true"/>
    <Team xmlns="97294fa0-7ac3-4fb8-b5f1-fec69ca7f6eb">All</Team>
    <Department1 xmlns="97294fa0-7ac3-4fb8-b5f1-fec69ca7f6eb">Department of Jobs Precincts and Regions</Department1>
    <Unit xmlns="97294fa0-7ac3-4fb8-b5f1-fec69ca7f6eb">All</Unit>
    <Dissemination_x0020_Limiting_x0020_Marker xmlns="97294fa0-7ac3-4fb8-b5f1-fec69ca7f6eb">Official Use Only</Dissemination_x0020_Limiting_x0020_Marker>
    <FinancialYear xmlns="97294fa0-7ac3-4fb8-b5f1-fec69ca7f6eb" xsi:nil="true"/>
    <URL xmlns="http://schemas.microsoft.com/sharepoint/v3">
      <Url xsi:nil="true"/>
      <Description xsi:nil="true"/>
    </URL>
    <Review_x0020_Date xmlns="97294fa0-7ac3-4fb8-b5f1-fec69ca7f6eb" xsi:nil="true"/>
    <Country xmlns="97294fa0-7ac3-4fb8-b5f1-fec69ca7f6eb" xsi:nil="true"/>
    <TaxCatchAll xmlns="97294fa0-7ac3-4fb8-b5f1-fec69ca7f6eb" xsi:nil="true"/>
    <TRIM_x0020_Container_x0020_Record_x0020_Number xmlns="97294fa0-7ac3-4fb8-b5f1-fec69ca7f6eb" xsi:nil="true"/>
    <Originating_x0020_Author xmlns="97294fa0-7ac3-4fb8-b5f1-fec69ca7f6eb" xsi:nil="true"/>
    <Non_x0020_DELWP_x0020_Region xmlns="97294fa0-7ac3-4fb8-b5f1-fec69ca7f6eb" xsi:nil="true"/>
    <Security_x0020_classification xmlns="97294fa0-7ac3-4fb8-b5f1-fec69ca7f6eb">Unclassified</Security_x0020_classification>
    <RoutingRuleDescription xmlns="http://schemas.microsoft.com/sharepoint/v3" xsi:nil="true"/>
    <Local_x0020_Government_x0020_Authority_x0020__x0028_LGA_x0029_ xmlns="97294fa0-7ac3-4fb8-b5f1-fec69ca7f6eb" xsi:nil="true"/>
    <lcf76f155ced4ddcb4097134ff3c332f xmlns="81d1fc91-8413-4a0e-aefa-04211a7b4a29">
      <Terms xmlns="http://schemas.microsoft.com/office/infopath/2007/PartnerControls"/>
    </lcf76f155ced4ddcb4097134ff3c332f>
    <Reference_x0020_Number xmlns="97294fa0-7ac3-4fb8-b5f1-fec69ca7f6eb" xsi:nil="true"/>
    <Policy_x0020_Area xmlns="97294fa0-7ac3-4fb8-b5f1-fec69ca7f6eb" xsi:nil="true"/>
    <Stakeholders-Delivery_x0020_Partners xmlns="97294fa0-7ac3-4fb8-b5f1-fec69ca7f6eb" xsi:nil="true"/>
    <Date1 xmlns="97294fa0-7ac3-4fb8-b5f1-fec69ca7f6eb" xsi:nil="true"/>
    <Branch xmlns="97294fa0-7ac3-4fb8-b5f1-fec69ca7f6eb">Local Government Victoria</Branch>
    <wic_System_Copyright xmlns="http://schemas.microsoft.com/sharepoint/v3/fields">State of Victoria</wic_System_Copyright>
    <CCSFP_x0020_Program xmlns="97294fa0-7ac3-4fb8-b5f1-fec69ca7f6eb" xsi:nil="true"/>
    <TRIM_x0020_Container_x0020_Title xmlns="97294fa0-7ac3-4fb8-b5f1-fec69ca7f6eb" xsi:nil="true"/>
    <Meeting_x0020_Template xmlns="97294fa0-7ac3-4fb8-b5f1-fec69ca7f6eb" xsi:nil="true"/>
    <KpiDescription1 xmlns="97294fa0-7ac3-4fb8-b5f1-fec69ca7f6eb" xsi:nil="true"/>
    <Resolution xmlns="97294fa0-7ac3-4fb8-b5f1-fec69ca7f6eb" xsi:nil="true"/>
    <LGI_x0020_Topic xmlns="97294fa0-7ac3-4fb8-b5f1-fec69ca7f6eb" xsi:nil="true"/>
    <SharedWithUsers xmlns="97294fa0-7ac3-4fb8-b5f1-fec69ca7f6eb">
      <UserInfo>
        <DisplayName>Gerry P Smith (DELWP)</DisplayName>
        <AccountId>974</AccountId>
        <AccountType/>
      </UserInfo>
      <UserInfo>
        <DisplayName>Paul J Roche (DELWP)</DisplayName>
        <AccountId>32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LGV - Innovation and Performance" ma:contentTypeID="0x010100831AB7F96AEF13458F043989706E7E3E00031367038B5C4246BE55A60A950250D8" ma:contentTypeVersion="56" ma:contentTypeDescription="" ma:contentTypeScope="" ma:versionID="aad2f6cc276b22fc1813619880448426">
  <xsd:schema xmlns:xsd="http://www.w3.org/2001/XMLSchema" xmlns:xs="http://www.w3.org/2001/XMLSchema" xmlns:p="http://schemas.microsoft.com/office/2006/metadata/properties" xmlns:ns1="http://schemas.microsoft.com/sharepoint/v3" xmlns:ns2="97294fa0-7ac3-4fb8-b5f1-fec69ca7f6eb" xmlns:ns3="http://schemas.microsoft.com/sharepoint/v3/fields" xmlns:ns4="81d1fc91-8413-4a0e-aefa-04211a7b4a29" targetNamespace="http://schemas.microsoft.com/office/2006/metadata/properties" ma:root="true" ma:fieldsID="525c215510716d57ebc3cdd36c989df6" ns1:_="" ns2:_="" ns3:_="" ns4:_="">
    <xsd:import namespace="http://schemas.microsoft.com/sharepoint/v3"/>
    <xsd:import namespace="97294fa0-7ac3-4fb8-b5f1-fec69ca7f6eb"/>
    <xsd:import namespace="http://schemas.microsoft.com/sharepoint/v3/fields"/>
    <xsd:import namespace="81d1fc91-8413-4a0e-aefa-04211a7b4a29"/>
    <xsd:element name="properties">
      <xsd:complexType>
        <xsd:sequence>
          <xsd:element name="documentManagement">
            <xsd:complexType>
              <xsd:all>
                <xsd:element ref="ns1:RoutingRuleDescription" minOccurs="0"/>
                <xsd:element ref="ns2:DELWP_x0020_Document_x0020_ID" minOccurs="0"/>
                <xsd:element ref="ns2:Branch" minOccurs="0"/>
                <xsd:element ref="ns2:Group1" minOccurs="0"/>
                <xsd:element ref="ns2:Department1" minOccurs="0"/>
                <xsd:element ref="ns2:Unit" minOccurs="0"/>
                <xsd:element ref="ns2:Dissemination_x0020_Limiting_x0020_Marker" minOccurs="0"/>
                <xsd:element ref="ns2:Security_x0020_classification" minOccurs="0"/>
                <xsd:element ref="ns2:FinancialYear" minOccurs="0"/>
                <xsd:element ref="ns2:Year" minOccurs="0"/>
                <xsd:element ref="ns2:TRIM_x0020_Container_x0020_Record_x0020_Number" minOccurs="0"/>
                <xsd:element ref="ns2:TRIM_x0020_Container_x0020_Title" minOccurs="0"/>
                <xsd:element ref="ns2:Trim_x0020_notes" minOccurs="0"/>
                <xsd:element ref="ns2:Team" minOccurs="0"/>
                <xsd:element ref="ns2:Reference_x0020_Number" minOccurs="0"/>
                <xsd:element ref="ns2:Meeting_x0020_Template" minOccurs="0"/>
                <xsd:element ref="ns2:Date_x0020_Received" minOccurs="0"/>
                <xsd:element ref="ns2:Date_x0020_of_x0020_Original" minOccurs="0"/>
                <xsd:element ref="ns2:Originating_x0020_Author" minOccurs="0"/>
                <xsd:element ref="ns2:Local_x0020_Government_x0020_Authority_x0020__x0028_LGA_x0029_" minOccurs="0"/>
                <xsd:element ref="ns2:Event_x0020_Date" minOccurs="0"/>
                <xsd:element ref="ns2:Event_x0020_Name" minOccurs="0"/>
                <xsd:element ref="ns3:wic_System_Copyright" minOccurs="0"/>
                <xsd:element ref="ns2:File_x0020_Number" minOccurs="0"/>
                <xsd:element ref="ns2:Review_x0020_Date" minOccurs="0"/>
                <xsd:element ref="ns2:Country" minOccurs="0"/>
                <xsd:element ref="ns2:Non_x0020_DELWP_x0020_Region" minOccurs="0"/>
                <xsd:element ref="ns2:Resolution" minOccurs="0"/>
                <xsd:element ref="ns2:Stakeholders-Delivery_x0020_Partners" minOccurs="0"/>
                <xsd:element ref="ns2:Policy_x0020_Area" minOccurs="0"/>
                <xsd:element ref="ns2:Project_x0020_Stage" minOccurs="0"/>
                <xsd:element ref="ns2:Project" minOccurs="0"/>
                <xsd:element ref="ns2:Region" minOccurs="0"/>
                <xsd:element ref="ns2:CCSFP_x0020_Program" minOccurs="0"/>
                <xsd:element ref="ns2:LGI_x0020_Topic" minOccurs="0"/>
                <xsd:element ref="ns1:URL" minOccurs="0"/>
                <xsd:element ref="ns2:Category1" minOccurs="0"/>
                <xsd:element ref="ns2:Date1" minOccurs="0"/>
                <xsd:element ref="ns2:KpiDescription1" minOccurs="0"/>
                <xsd:element ref="ns2:KpiDescription12"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MediaLengthInSeconds" minOccurs="0"/>
                <xsd:element ref="ns4:lcf76f155ced4ddcb4097134ff3c332f" minOccurs="0"/>
                <xsd:element ref="ns2: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internalName="RoutingRuleDescription" ma:readOnly="false">
      <xsd:simpleType>
        <xsd:restriction base="dms:Text">
          <xsd:maxLength value="255"/>
        </xsd:restriction>
      </xsd:simpleType>
    </xsd:element>
    <xsd:element name="URL" ma:index="4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294fa0-7ac3-4fb8-b5f1-fec69ca7f6eb" elementFormDefault="qualified">
    <xsd:import namespace="http://schemas.microsoft.com/office/2006/documentManagement/types"/>
    <xsd:import namespace="http://schemas.microsoft.com/office/infopath/2007/PartnerControls"/>
    <xsd:element name="DELWP_x0020_Document_x0020_ID" ma:index="9" nillable="true" ma:displayName="DELWP Document ID" ma:hidden="true" ma:internalName="DELWP_x0020_Document_x0020_ID" ma:readOnly="false">
      <xsd:simpleType>
        <xsd:restriction base="dms:Text">
          <xsd:maxLength value="255"/>
        </xsd:restriction>
      </xsd:simpleType>
    </xsd:element>
    <xsd:element name="Branch" ma:index="10" nillable="true" ma:displayName="Branch" ma:default="Local Government Victoria" ma:format="Dropdown" ma:internalName="Branch" ma:readOnly="false">
      <xsd:simpleType>
        <xsd:restriction base="dms:Choice">
          <xsd:enumeration value="Local Government Victoria"/>
          <xsd:enumeration value="Business Operations"/>
          <xsd:enumeration value="Digital and Customer Communications"/>
          <xsd:enumeration value="Finance"/>
          <xsd:enumeration value="Climate Change"/>
          <xsd:enumeration value="Local Infrastructure"/>
          <xsd:enumeration value="Information Services"/>
          <xsd:enumeration value="Legal and Governance"/>
          <xsd:enumeration value="Office of the Deputy Secretary Local Infrastructure"/>
          <xsd:enumeration value="Strategy and Performance"/>
          <xsd:enumeration value="Suburban Development"/>
          <xsd:enumeration value="Waterway Programs"/>
          <xsd:enumeration value="Waste and Recycling"/>
          <xsd:enumeration value="Office for Suburban Development"/>
          <xsd:enumeration value="All"/>
          <xsd:enumeration value="Office of The Secretary"/>
          <xsd:enumeration value="Office of the Deputy Secretary Planning"/>
          <xsd:enumeration value="Office of the Deputy Secretary Corporate Services"/>
          <xsd:enumeration value="Business Executive and Ministerial Services"/>
          <xsd:enumeration value="Group Business Management"/>
          <xsd:enumeration value="People and Culture"/>
          <xsd:enumeration value="Forward Policy and Business Strategy"/>
          <xsd:enumeration value="Governance and Programs"/>
          <xsd:enumeration value="Sector Performance and Development"/>
          <xsd:enumeration value="Sector Development"/>
        </xsd:restriction>
      </xsd:simpleType>
    </xsd:element>
    <xsd:element name="Group1" ma:index="11" nillable="true" ma:displayName="Group" ma:default="Local Government and suburban development" ma:format="Dropdown" ma:internalName="Group1" ma:readOnly="false">
      <xsd:simpleType>
        <xsd:restriction base="dms:Choice">
          <xsd:enumeration value="Local Government and suburban development"/>
          <xsd:enumeration value="Local Infrastructure"/>
          <xsd:enumeration value="Corporate Services"/>
          <xsd:enumeration value="Catchments, Waterways, Cities and Towns"/>
          <xsd:enumeration value="Local Infrastructure"/>
          <xsd:enumeration value="Energy, Environment and Climate Change"/>
          <xsd:enumeration value="Environment and Climate Change"/>
          <xsd:enumeration value="All Groups"/>
          <xsd:enumeration value="Local Government Victoria"/>
          <xsd:enumeration value="All"/>
          <xsd:enumeration value="Office of The Secretary"/>
          <xsd:enumeration value="Planning"/>
          <xsd:enumeration value="Sector Performance and Development"/>
        </xsd:restriction>
      </xsd:simpleType>
    </xsd:element>
    <xsd:element name="Department1" ma:index="12" nillable="true" ma:displayName="Department" ma:default="Department of Jobs Precincts and Regions" ma:format="Dropdown" ma:internalName="Department1" ma:readOnly="false">
      <xsd:simpleType>
        <xsd:restriction base="dms:Choice">
          <xsd:enumeration value="Department of Jobs Precincts and Regions"/>
          <xsd:enumeration value="Department of Environment, Land, Water and Planning"/>
          <xsd:enumeration value="Other Organisation"/>
          <xsd:enumeration value="Local Government Victoria"/>
        </xsd:restriction>
      </xsd:simpleType>
    </xsd:element>
    <xsd:element name="Unit" ma:index="13" nillable="true" ma:displayName="Unit" ma:default="All" ma:format="Dropdown" ma:internalName="Unit" ma:readOnly="false">
      <xsd:simpleType>
        <xsd:restriction base="dms:Choice">
          <xsd:enumeration value="Office of the Executive Director"/>
          <xsd:enumeration value="Policy and Strategy"/>
          <xsd:enumeration value="Sector Investment"/>
          <xsd:enumeration value="Sector Innovation Performance and Resilience"/>
          <xsd:enumeration value="All"/>
          <xsd:enumeration value="Audit and Performance"/>
          <xsd:enumeration value="Budget Initiative Office"/>
          <xsd:enumeration value="Community Programs"/>
          <xsd:enumeration value="Divisional Business Management"/>
          <xsd:enumeration value="Economics, Governance and Waste"/>
          <xsd:enumeration value="Governance and Programs"/>
          <xsd:enumeration value="Group Business Management"/>
          <xsd:enumeration value="Integrated Investment"/>
          <xsd:enumeration value="Local Infrastructure Projects"/>
          <xsd:enumeration value="Ministerial Services"/>
          <xsd:enumeration value="Policy and Legislation"/>
          <xsd:enumeration value="Policy and Strategy"/>
          <xsd:enumeration value="Policy and Strategy Development"/>
          <xsd:enumeration value="Project Services"/>
          <xsd:enumeration value="Sector Performance and Development"/>
          <xsd:enumeration value="Water and Catchments"/>
          <xsd:enumeration value="Cabinet Services"/>
          <xsd:enumeration value="Business Management"/>
          <xsd:enumeration value="Office of The Secretary"/>
          <xsd:enumeration value="Legislation"/>
          <xsd:enumeration value="Budget and Planning"/>
          <xsd:enumeration value="Business Operations"/>
          <xsd:enumeration value="Strategy, Governance and Performance Improvement"/>
          <xsd:enumeration value="Office of the Deputy Secretary Local Infrastructure"/>
          <xsd:enumeration value="Strategy and Policy Integration"/>
          <xsd:enumeration value="People and Culture Operations"/>
          <xsd:enumeration value="Smart Planning"/>
          <xsd:enumeration value="Procurement"/>
          <xsd:enumeration value="Funding Program"/>
          <xsd:enumeration value="Funding Programs"/>
          <xsd:enumeration value="Strategy, Innovation and Engagement"/>
        </xsd:restriction>
      </xsd:simpleType>
    </xsd:element>
    <xsd:element name="Dissemination_x0020_Limiting_x0020_Marker" ma:index="14" nillable="true" ma:displayName="Dissemination Limiting Marker" ma:default="Official Use Only" ma:format="Dropdown" ma:internalName="Dissemination_x0020_Limiting_x0020_Marker" ma:readOnly="false">
      <xsd:simpleType>
        <xsd:restriction base="dms:Choice">
          <xsd:enumeration value="Official Use Only"/>
          <xsd:enumeration value="Unclassified"/>
          <xsd:enumeration value="None"/>
          <xsd:enumeration value="FOUO"/>
          <xsd:enumeration value="Cabinet-in-Confidence"/>
          <xsd:enumeration value="Sensitive"/>
          <xsd:enumeration value="Sensitive: Personal"/>
          <xsd:enumeration value="Sector Performance and Development"/>
        </xsd:restriction>
      </xsd:simpleType>
    </xsd:element>
    <xsd:element name="Security_x0020_classification" ma:index="15" nillable="true" ma:displayName="Security Classification" ma:default="Unclassified" ma:format="Dropdown" ma:internalName="Security_x0020_classification" ma:readOnly="false">
      <xsd:simpleType>
        <xsd:restriction base="dms:Choice">
          <xsd:enumeration value="Unclassified"/>
          <xsd:enumeration value="Public"/>
          <xsd:enumeration value="FOUO"/>
        </xsd:restriction>
      </xsd:simpleType>
    </xsd:element>
    <xsd:element name="FinancialYear" ma:index="16" nillable="true" ma:displayName="Financial Year" ma:internalName="FinancialYear">
      <xsd:complexType>
        <xsd:complexContent>
          <xsd:extension base="dms:MultiChoiceFillIn">
            <xsd:sequence>
              <xsd:element name="Value" maxOccurs="unbounded" minOccurs="0" nillable="true">
                <xsd:simpleType>
                  <xsd:union memberTypes="dms:Text">
                    <xsd:simpleType>
                      <xsd:restriction base="dms:Choice">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union>
                </xsd:simpleType>
              </xsd:element>
            </xsd:sequence>
          </xsd:extension>
        </xsd:complexContent>
      </xsd:complexType>
    </xsd:element>
    <xsd:element name="Year" ma:index="17" nillable="true" ma:displayName="Year" ma:format="Dropdown" ma:internalName="Year" ma:readOnly="false">
      <xsd:simpleType>
        <xsd:restriction base="dms:Choice">
          <xsd:enumeration value="2024"/>
          <xsd:enumeration value="2023"/>
          <xsd:enumeration value="2022"/>
          <xsd:enumeration value="2021"/>
          <xsd:enumeration value="2020"/>
          <xsd:enumeration value="2019"/>
          <xsd:enumeration value="2018"/>
          <xsd:enumeration value="2017"/>
          <xsd:enumeration value="2016"/>
        </xsd:restriction>
      </xsd:simpleType>
    </xsd:element>
    <xsd:element name="TRIM_x0020_Container_x0020_Record_x0020_Number" ma:index="18" nillable="true" ma:displayName="TRIM Container Record Number" ma:internalName="TRIM_x0020_Container_x0020_Record_x0020_Number" ma:readOnly="false">
      <xsd:simpleType>
        <xsd:restriction base="dms:Text">
          <xsd:maxLength value="255"/>
        </xsd:restriction>
      </xsd:simpleType>
    </xsd:element>
    <xsd:element name="TRIM_x0020_Container_x0020_Title" ma:index="19" nillable="true" ma:displayName="TRIM Container Title" ma:internalName="TRIM_x0020_Container_x0020_Title" ma:readOnly="false">
      <xsd:simpleType>
        <xsd:restriction base="dms:Text">
          <xsd:maxLength value="255"/>
        </xsd:restriction>
      </xsd:simpleType>
    </xsd:element>
    <xsd:element name="Trim_x0020_notes" ma:index="20" nillable="true" ma:displayName="Trim notes" ma:internalName="Trim_x0020_notes" ma:readOnly="false">
      <xsd:simpleType>
        <xsd:restriction base="dms:Note">
          <xsd:maxLength value="255"/>
        </xsd:restriction>
      </xsd:simpleType>
    </xsd:element>
    <xsd:element name="Team" ma:index="21" nillable="true" ma:displayName="Team" ma:default="All" ma:format="Dropdown" ma:internalName="Team" ma:readOnly="false">
      <xsd:simpleType>
        <xsd:restriction base="dms:Choice">
          <xsd:enumeration value="All"/>
          <xsd:enumeration value="Funding Programs"/>
          <xsd:enumeration value="Governance and Legislation"/>
          <xsd:enumeration value="Policy and Legislation"/>
          <xsd:enumeration value="Policy and Strategy"/>
          <xsd:enumeration value="Portfolio Strategy"/>
          <xsd:enumeration value="Sourcing and Contracts"/>
          <xsd:enumeration value="Waterway Health"/>
          <xsd:enumeration value="Victoria Grants Commission"/>
          <xsd:enumeration value="Project Management Office"/>
          <xsd:enumeration value="Group Business Management"/>
          <xsd:enumeration value="Local Government Victoria"/>
          <xsd:enumeration value="Strategic Integration"/>
          <xsd:enumeration value="Local Infrastructure"/>
        </xsd:restriction>
      </xsd:simpleType>
    </xsd:element>
    <xsd:element name="Reference_x0020_Number" ma:index="22" nillable="true" ma:displayName="Reference Number" ma:internalName="Reference_x0020_Number">
      <xsd:simpleType>
        <xsd:restriction base="dms:Text">
          <xsd:maxLength value="255"/>
        </xsd:restriction>
      </xsd:simpleType>
    </xsd:element>
    <xsd:element name="Meeting_x0020_Template" ma:index="23" nillable="true" ma:displayName="Meeting Template" ma:format="Dropdown" ma:internalName="Meeting_x0020_Template">
      <xsd:simpleType>
        <xsd:restriction base="dms:Choice">
          <xsd:enumeration value="LGMAP"/>
          <xsd:enumeration value="LGPro"/>
          <xsd:enumeration value="MAV"/>
          <xsd:enumeration value="Meeting Templates"/>
          <xsd:enumeration value="VLGA"/>
        </xsd:restriction>
      </xsd:simpleType>
    </xsd:element>
    <xsd:element name="Date_x0020_Received" ma:index="24" nillable="true" ma:displayName="Date Received" ma:format="DateOnly" ma:internalName="Date_x0020_Received">
      <xsd:simpleType>
        <xsd:restriction base="dms:DateTime"/>
      </xsd:simpleType>
    </xsd:element>
    <xsd:element name="Date_x0020_of_x0020_Original" ma:index="25" nillable="true" ma:displayName="Date of Original" ma:format="DateOnly" ma:internalName="Date_x0020_of_x0020_Original" ma:readOnly="false">
      <xsd:simpleType>
        <xsd:restriction base="dms:DateTime"/>
      </xsd:simpleType>
    </xsd:element>
    <xsd:element name="Originating_x0020_Author" ma:index="26" nillable="true" ma:displayName="Originating Author" ma:internalName="Originating_x0020_Author" ma:readOnly="false">
      <xsd:simpleType>
        <xsd:restriction base="dms:Text">
          <xsd:maxLength value="255"/>
        </xsd:restriction>
      </xsd:simpleType>
    </xsd:element>
    <xsd:element name="Local_x0020_Government_x0020_Authority_x0020__x0028_LGA_x0029_" ma:index="27" nillable="true" ma:displayName="Local Government Authority (LGA)" ma:format="Dropdown" ma:internalName="Local_x0020_Government_x0020_Authority_x0020__x0028_LGA_x0029_" ma:readOnly="false">
      <xsd:simpleType>
        <xsd:restriction base="dms:Choice">
          <xsd:enumeration value="Alpine"/>
          <xsd:enumeration value="Ararat"/>
          <xsd:enumeration value="Ballarat"/>
          <xsd:enumeration value="Banyule"/>
          <xsd:enumeration value="Bass Coast"/>
          <xsd:enumeration value="Baw Baw"/>
          <xsd:enumeration value="Bayside"/>
          <xsd:enumeration value="Benalla"/>
          <xsd:enumeration value="Boroondara"/>
          <xsd:enumeration value="Brimbank"/>
          <xsd:enumeration value="Buloke"/>
          <xsd:enumeration value="Campaspe"/>
          <xsd:enumeration value="Cardinia"/>
          <xsd:enumeration value="Casey"/>
          <xsd:enumeration value="Central Goldfields"/>
          <xsd:enumeration value="Colac-Otway"/>
          <xsd:enumeration value="Corangamite"/>
          <xsd:enumeration value="Darebin"/>
          <xsd:enumeration value="East Gippsland"/>
          <xsd:enumeration value="Frankston"/>
          <xsd:enumeration value="Gannawarra"/>
          <xsd:enumeration value="Glen Eira"/>
          <xsd:enumeration value="Glenelg"/>
          <xsd:enumeration value="Golden Plains"/>
          <xsd:enumeration value="Greater Bendigo"/>
          <xsd:enumeration value="Greater Dandenong"/>
          <xsd:enumeration value="Greater Geelong"/>
          <xsd:enumeration value="Greater Shepparton"/>
          <xsd:enumeration value="Hepburn"/>
          <xsd:enumeration value="Hindmarsh"/>
          <xsd:enumeration value="Hobsons Bay"/>
          <xsd:enumeration value="Horsham"/>
          <xsd:enumeration value="Hume"/>
          <xsd:enumeration value="Indigo"/>
          <xsd:enumeration value="Kingston"/>
          <xsd:enumeration value="Knox"/>
          <xsd:enumeration value="Latrobe"/>
          <xsd:enumeration value="Loddon"/>
          <xsd:enumeration value="Macedon Ranges"/>
          <xsd:enumeration value="Manningham"/>
          <xsd:enumeration value="Mansfield"/>
          <xsd:enumeration value="Maribyrnong"/>
          <xsd:enumeration value="Maroondah"/>
          <xsd:enumeration value="Melbourne"/>
          <xsd:enumeration value="Melton"/>
          <xsd:enumeration value="Mildura"/>
          <xsd:enumeration value="Mitchell"/>
          <xsd:enumeration value="Moira"/>
          <xsd:enumeration value="Monash"/>
          <xsd:enumeration value="Moonee Valley"/>
          <xsd:enumeration value="Moorabool"/>
          <xsd:enumeration value="Moreland"/>
          <xsd:enumeration value="Mornington Peninsula"/>
          <xsd:enumeration value="Mount Alexander"/>
          <xsd:enumeration value="Moyne"/>
          <xsd:enumeration value="Murrindindi"/>
          <xsd:enumeration value="Nillumbik"/>
          <xsd:enumeration value="Northern Grampians"/>
          <xsd:enumeration value="Port Phillip"/>
          <xsd:enumeration value="Pyrenees"/>
          <xsd:enumeration value="Queenscliff"/>
          <xsd:enumeration value="South Gippsland"/>
          <xsd:enumeration value="Southern Grampians"/>
          <xsd:enumeration value="Stonnington"/>
          <xsd:enumeration value="Strathbogie"/>
          <xsd:enumeration value="Surf Coast"/>
          <xsd:enumeration value="Swan Hill"/>
          <xsd:enumeration value="Towong"/>
          <xsd:enumeration value="Wangaratta"/>
          <xsd:enumeration value="Warrnambool"/>
          <xsd:enumeration value="Wellington"/>
          <xsd:enumeration value="West Wimmera"/>
          <xsd:enumeration value="Whitehorse"/>
          <xsd:enumeration value="Whittlesea"/>
          <xsd:enumeration value="Wodonga"/>
          <xsd:enumeration value="Wyndham"/>
          <xsd:enumeration value="Yarra"/>
          <xsd:enumeration value="Yarra Ranges"/>
          <xsd:enumeration value="Yarriambiack"/>
          <xsd:enumeration value="All LGAs"/>
          <xsd:enumeration value="All Non-Metro LGAs"/>
        </xsd:restriction>
      </xsd:simpleType>
    </xsd:element>
    <xsd:element name="Event_x0020_Date" ma:index="28" nillable="true" ma:displayName="Event Date" ma:format="DateOnly" ma:internalName="Event_x0020_Date" ma:readOnly="false">
      <xsd:simpleType>
        <xsd:restriction base="dms:DateTime"/>
      </xsd:simpleType>
    </xsd:element>
    <xsd:element name="Event_x0020_Name" ma:index="29" nillable="true" ma:displayName="Event Name" ma:internalName="Event_x0020_Name" ma:readOnly="false">
      <xsd:simpleType>
        <xsd:restriction base="dms:Text">
          <xsd:maxLength value="255"/>
        </xsd:restriction>
      </xsd:simpleType>
    </xsd:element>
    <xsd:element name="File_x0020_Number" ma:index="31" nillable="true" ma:displayName="File Number" ma:internalName="File_x0020_Number">
      <xsd:simpleType>
        <xsd:restriction base="dms:Text">
          <xsd:maxLength value="255"/>
        </xsd:restriction>
      </xsd:simpleType>
    </xsd:element>
    <xsd:element name="Review_x0020_Date" ma:index="32" nillable="true" ma:displayName="Review Date" ma:format="DateOnly" ma:internalName="Review_x0020_Date">
      <xsd:simpleType>
        <xsd:restriction base="dms:DateTime"/>
      </xsd:simpleType>
    </xsd:element>
    <xsd:element name="Country" ma:index="33" nillable="true" ma:displayName="Country" ma:internalName="Country">
      <xsd:simpleType>
        <xsd:restriction base="dms:Text">
          <xsd:maxLength value="255"/>
        </xsd:restriction>
      </xsd:simpleType>
    </xsd:element>
    <xsd:element name="Non_x0020_DELWP_x0020_Region" ma:index="34" nillable="true" ma:displayName="Non DELWP Region" ma:internalName="Non_x0020_DELWP_x0020_Region">
      <xsd:simpleType>
        <xsd:restriction base="dms:Text">
          <xsd:maxLength value="255"/>
        </xsd:restriction>
      </xsd:simpleType>
    </xsd:element>
    <xsd:element name="Resolution" ma:index="35" nillable="true" ma:displayName="Resolution" ma:internalName="Resolution" ma:readOnly="false">
      <xsd:simpleType>
        <xsd:restriction base="dms:Text">
          <xsd:maxLength value="255"/>
        </xsd:restriction>
      </xsd:simpleType>
    </xsd:element>
    <xsd:element name="Stakeholders-Delivery_x0020_Partners" ma:index="36" nillable="true" ma:displayName="LGV Stakeholders-Delivery Partners" ma:description="List containing individual stakeholders and delivery partner names that may be tagged for retrieval purposes, relevant to Local Government Victoria and managed by Inter- Governmental Relations" ma:list="{fd6acfcf-590b-4c99-bab7-fb4120d611ba}" ma:internalName="Stakeholders_x002d_Delivery_x0020_Partners" ma:readOnly="false" ma:showField="Title" ma:web="97294fa0-7ac3-4fb8-b5f1-fec69ca7f6eb">
      <xsd:simpleType>
        <xsd:restriction base="dms:Lookup"/>
      </xsd:simpleType>
    </xsd:element>
    <xsd:element name="Policy_x0020_Area" ma:index="37" nillable="true" ma:displayName="Policy Area" ma:list="{6d905eed-cd79-4daa-8247-e12acf6a4ca0}" ma:internalName="Policy_x0020_Area" ma:showField="Title" ma:web="97294fa0-7ac3-4fb8-b5f1-fec69ca7f6eb">
      <xsd:simpleType>
        <xsd:restriction base="dms:Lookup"/>
      </xsd:simpleType>
    </xsd:element>
    <xsd:element name="Project_x0020_Stage" ma:index="38" nillable="true" ma:displayName="Project Stage" ma:list="{af140a15-93d6-478c-a00f-e7d745df1995}" ma:internalName="Project_x0020_Stage" ma:readOnly="false" ma:showField="Title" ma:web="97294fa0-7ac3-4fb8-b5f1-fec69ca7f6eb">
      <xsd:simpleType>
        <xsd:restriction base="dms:Lookup"/>
      </xsd:simpleType>
    </xsd:element>
    <xsd:element name="Project" ma:index="39" nillable="true" ma:displayName="Project" ma:list="{511a8ee2-c403-42a0-944d-868aac6d377d}" ma:internalName="Project" ma:readOnly="false" ma:showField="Title" ma:web="97294fa0-7ac3-4fb8-b5f1-fec69ca7f6eb">
      <xsd:simpleType>
        <xsd:restriction base="dms:Lookup"/>
      </xsd:simpleType>
    </xsd:element>
    <xsd:element name="Region" ma:index="40" nillable="true" ma:displayName="Region" ma:default="All" ma:format="Dropdown" ma:internalName="Region" ma:readOnly="false">
      <xsd:simpleType>
        <xsd:restriction base="dms:Choice">
          <xsd:enumeration value="All"/>
          <xsd:enumeration value="Barwon South West"/>
          <xsd:enumeration value="Eastern Metropolitan"/>
          <xsd:enumeration value="Gippsland"/>
          <xsd:enumeration value="Grampians"/>
          <xsd:enumeration value="Hume"/>
          <xsd:enumeration value="Loddon Mallee"/>
          <xsd:enumeration value="North West Metropolitan"/>
          <xsd:enumeration value="Port Phillip"/>
          <xsd:enumeration value="Southern Metropolitan"/>
        </xsd:restriction>
      </xsd:simpleType>
    </xsd:element>
    <xsd:element name="CCSFP_x0020_Program" ma:index="41" nillable="true" ma:displayName="CCSFP Program" ma:format="Dropdown" ma:internalName="CCSFP_x0020_Program" ma:readOnly="false">
      <xsd:simpleType>
        <xsd:restriction base="dms:Choice">
          <xsd:enumeration value="Round 1"/>
          <xsd:enumeration value="Round 2"/>
          <xsd:enumeration value="Round 3"/>
          <xsd:enumeration value="Round 4"/>
          <xsd:enumeration value="Round 5"/>
          <xsd:enumeration value="Round 6"/>
          <xsd:enumeration value="Round 7"/>
          <xsd:enumeration value="Round 8"/>
          <xsd:enumeration value="Round 9"/>
        </xsd:restriction>
      </xsd:simpleType>
    </xsd:element>
    <xsd:element name="LGI_x0020_Topic" ma:index="42" nillable="true" ma:displayName="LGI Topic" ma:format="Dropdown" ma:internalName="LGI_x0020_Topic">
      <xsd:simpleType>
        <xsd:restriction base="dms:Choice">
          <xsd:enumeration value="Collaborative Councils Sustainability Fund Partnership Program"/>
          <xsd:enumeration value="Rural Council transformation Program"/>
          <xsd:enumeration value="innovation (General)"/>
          <xsd:enumeration value="Rural Council transformation Program"/>
        </xsd:restriction>
      </xsd:simpleType>
    </xsd:element>
    <xsd:element name="Category1" ma:index="44" nillable="true" ma:displayName="Category" ma:default="Capital works" ma:format="Dropdown" ma:internalName="Category1" ma:readOnly="false">
      <xsd:simpleType>
        <xsd:restriction base="dms:Choice">
          <xsd:enumeration value="Capital works"/>
        </xsd:restriction>
      </xsd:simpleType>
    </xsd:element>
    <xsd:element name="Date1" ma:index="45" nillable="true" ma:displayName="Date" ma:format="DateOnly" ma:internalName="Date1">
      <xsd:simpleType>
        <xsd:restriction base="dms:DateTime"/>
      </xsd:simpleType>
    </xsd:element>
    <xsd:element name="KpiDescription1" ma:index="46" nillable="true" ma:displayName="KpiDescription" ma:internalName="KpiDescription1">
      <xsd:simpleType>
        <xsd:restriction base="dms:Text">
          <xsd:maxLength value="255"/>
        </xsd:restriction>
      </xsd:simpleType>
    </xsd:element>
    <xsd:element name="KpiDescription12" ma:index="47" nillable="true" ma:displayName="KpiDescription" ma:internalName="KpiDescription12">
      <xsd:simpleType>
        <xsd:restriction base="dms:Text">
          <xsd:maxLength value="255"/>
        </xsd:restriction>
      </xsd:simpleType>
    </xsd:element>
    <xsd:element name="SharedWithUsers" ma:index="5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9" nillable="true" ma:displayName="Shared With Details" ma:internalName="SharedWithDetails" ma:readOnly="true">
      <xsd:simpleType>
        <xsd:restriction base="dms:Note">
          <xsd:maxLength value="255"/>
        </xsd:restriction>
      </xsd:simpleType>
    </xsd:element>
    <xsd:element name="TaxCatchAll" ma:index="63" nillable="true" ma:displayName="Taxonomy Catch All Column" ma:hidden="true" ma:list="{b97de04e-13b5-49b1-ad5b-1fb5f12ccf2d}" ma:internalName="TaxCatchAll" ma:showField="CatchAllData" ma:web="97294fa0-7ac3-4fb8-b5f1-fec69ca7f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30" nillable="true" ma:displayName="Copyright" ma:default="State of Victoria"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d1fc91-8413-4a0e-aefa-04211a7b4a29" elementFormDefault="qualified">
    <xsd:import namespace="http://schemas.microsoft.com/office/2006/documentManagement/types"/>
    <xsd:import namespace="http://schemas.microsoft.com/office/infopath/2007/PartnerControls"/>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AutoKeyPoints" ma:index="51" nillable="true" ma:displayName="MediaServiceAutoKeyPoints" ma:hidden="true" ma:internalName="MediaServiceAutoKeyPoints" ma:readOnly="true">
      <xsd:simpleType>
        <xsd:restriction base="dms:Note"/>
      </xsd:simpleType>
    </xsd:element>
    <xsd:element name="MediaServiceKeyPoints" ma:index="52" nillable="true" ma:displayName="KeyPoints" ma:internalName="MediaServiceKeyPoints" ma:readOnly="true">
      <xsd:simpleType>
        <xsd:restriction base="dms:Note">
          <xsd:maxLength value="255"/>
        </xsd:restriction>
      </xsd:simpleType>
    </xsd:element>
    <xsd:element name="MediaServiceDateTaken" ma:index="53" nillable="true" ma:displayName="MediaServiceDateTaken" ma:hidden="true" ma:internalName="MediaServiceDateTaken" ma:readOnly="true">
      <xsd:simpleType>
        <xsd:restriction base="dms:Text"/>
      </xsd:simpleType>
    </xsd:element>
    <xsd:element name="MediaServiceAutoTags" ma:index="54" nillable="true" ma:displayName="Tags" ma:internalName="MediaServiceAutoTags"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GenerationTime" ma:index="56" nillable="true" ma:displayName="MediaServiceGenerationTime" ma:hidden="true" ma:internalName="MediaServiceGenerationTime" ma:readOnly="true">
      <xsd:simpleType>
        <xsd:restriction base="dms:Text"/>
      </xsd:simpleType>
    </xsd:element>
    <xsd:element name="MediaServiceEventHashCode" ma:index="57" nillable="true" ma:displayName="MediaServiceEventHashCode" ma:hidden="true" ma:internalName="MediaServiceEventHashCode" ma:readOnly="true">
      <xsd:simpleType>
        <xsd:restriction base="dms:Text"/>
      </xsd:simpleType>
    </xsd:element>
    <xsd:element name="MediaLengthInSeconds" ma:index="60" nillable="true" ma:displayName="MediaLengthInSeconds" ma:hidden="true"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4" nillable="true" ma:displayName="MediaServiceObjectDetectorVersions" ma:hidden="true" ma:indexed="true" ma:internalName="MediaServiceObjectDetectorVersions" ma:readOnly="true">
      <xsd:simpleType>
        <xsd:restriction base="dms:Text"/>
      </xsd:simpleType>
    </xsd:element>
    <xsd:element name="MediaServiceSearchProperties" ma:index="65" nillable="true" ma:displayName="MediaServiceSearchProperties" ma:hidden="true" ma:internalName="MediaServiceSearchProperties" ma:readOnly="true">
      <xsd:simpleType>
        <xsd:restriction base="dms:Note"/>
      </xsd:simpleType>
    </xsd:element>
    <xsd:element name="MediaServiceBillingMetadata" ma:index="6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4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921268-2172-425B-9EA7-45114426D5FA}">
  <ds:schemaRefs>
    <ds:schemaRef ds:uri="http://schemas.microsoft.com/sharepoint/v3/contenttype/forms"/>
  </ds:schemaRefs>
</ds:datastoreItem>
</file>

<file path=customXml/itemProps2.xml><?xml version="1.0" encoding="utf-8"?>
<ds:datastoreItem xmlns:ds="http://schemas.openxmlformats.org/officeDocument/2006/customXml" ds:itemID="{811755C0-2DD4-4B7C-A700-D5480AAF5D2C}">
  <ds:schemaRefs>
    <ds:schemaRef ds:uri="97294fa0-7ac3-4fb8-b5f1-fec69ca7f6e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81d1fc91-8413-4a0e-aefa-04211a7b4a29"/>
    <ds:schemaRef ds:uri="http://schemas.microsoft.com/sharepoint/v3/fields"/>
    <ds:schemaRef ds:uri="http://www.w3.org/XML/1998/namespace"/>
    <ds:schemaRef ds:uri="http://purl.org/dc/dcmitype/"/>
  </ds:schemaRefs>
</ds:datastoreItem>
</file>

<file path=customXml/itemProps3.xml><?xml version="1.0" encoding="utf-8"?>
<ds:datastoreItem xmlns:ds="http://schemas.openxmlformats.org/officeDocument/2006/customXml" ds:itemID="{C066F56C-323B-49B6-8C14-F0281239B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294fa0-7ac3-4fb8-b5f1-fec69ca7f6eb"/>
    <ds:schemaRef ds:uri="http://schemas.microsoft.com/sharepoint/v3/fields"/>
    <ds:schemaRef ds:uri="81d1fc91-8413-4a0e-aefa-04211a7b4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Title</vt:lpstr>
      <vt:lpstr>Contents</vt:lpstr>
      <vt:lpstr> Mayor&amp;CEO</vt:lpstr>
      <vt:lpstr>CFO or Executive Summary</vt:lpstr>
      <vt:lpstr>Budget Influences</vt:lpstr>
      <vt:lpstr>Economic Assumptions</vt:lpstr>
      <vt:lpstr>1</vt:lpstr>
      <vt:lpstr>2</vt:lpstr>
      <vt:lpstr>3</vt:lpstr>
      <vt:lpstr>3.1</vt:lpstr>
      <vt:lpstr>3.1 (optional)</vt:lpstr>
      <vt:lpstr>4.1.2.3.4</vt:lpstr>
      <vt:lpstr>4.1.2.3.4 (optional)</vt:lpstr>
      <vt:lpstr>4.5</vt:lpstr>
      <vt:lpstr>4.6</vt:lpstr>
      <vt:lpstr>4.7 (if applicable)</vt:lpstr>
      <vt:lpstr>5</vt:lpstr>
      <vt:lpstr>6</vt:lpstr>
      <vt:lpstr>7 (10 yr FS option)</vt:lpstr>
      <vt:lpstr>Changes</vt:lpstr>
      <vt:lpstr>Title!myBookmark</vt:lpstr>
      <vt:lpstr>' Mayor&amp;CEO'!Print_Area</vt:lpstr>
      <vt:lpstr>'1'!Print_Area</vt:lpstr>
      <vt:lpstr>'2'!Print_Area</vt:lpstr>
      <vt:lpstr>'3'!Print_Area</vt:lpstr>
      <vt:lpstr>'3.1'!Print_Area</vt:lpstr>
      <vt:lpstr>'3.1 (optional)'!Print_Area</vt:lpstr>
      <vt:lpstr>'4.1.2.3.4'!Print_Area</vt:lpstr>
      <vt:lpstr>'4.1.2.3.4 (optional)'!Print_Area</vt:lpstr>
      <vt:lpstr>'4.5'!Print_Area</vt:lpstr>
      <vt:lpstr>'4.7 (if applicable)'!Print_Area</vt:lpstr>
      <vt:lpstr>'5'!Print_Area</vt:lpstr>
      <vt:lpstr>'6'!Print_Area</vt:lpstr>
      <vt:lpstr>'7 (10 yr FS option)'!Print_Area</vt:lpstr>
      <vt:lpstr>'Budget Influences'!Print_Area</vt:lpstr>
      <vt:lpstr>'CFO or Executive Summary'!Print_Area</vt:lpstr>
      <vt:lpstr>Changes!Print_Area</vt:lpstr>
      <vt:lpstr>Contents!Print_Area</vt:lpstr>
      <vt:lpstr>'Economic Assumptions'!Print_Area</vt:lpstr>
      <vt:lpstr>Title!Print_Area</vt:lpstr>
    </vt:vector>
  </TitlesOfParts>
  <Manager/>
  <Company>City of Darebin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Victorian city council model budget spreadsheet 2020-21</dc:title>
  <dc:subject/>
  <dc:creator>martin.thompson@crowehorwath.com.au</dc:creator>
  <cp:keywords/>
  <dc:description/>
  <cp:lastModifiedBy>Daniel O'Shea (DGS)</cp:lastModifiedBy>
  <cp:revision/>
  <cp:lastPrinted>2025-02-26T03:59:37Z</cp:lastPrinted>
  <dcterms:created xsi:type="dcterms:W3CDTF">2007-03-01T03:43:31Z</dcterms:created>
  <dcterms:modified xsi:type="dcterms:W3CDTF">2026-02-25T03:46:25Z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2008-01-24T13:00:00Z</vt:filetime>
  </property>
  <property fmtid="{D5CDD505-2E9C-101B-9397-08002B2CF9AE}" pid="4" name="Objective-Id">
    <vt:lpwstr>A453563</vt:lpwstr>
  </property>
  <property fmtid="{D5CDD505-2E9C-101B-9397-08002B2CF9AE}" pid="5" name="Objective-IsApproved">
    <vt:lpwstr>No</vt:lpwstr>
  </property>
  <property fmtid="{D5CDD505-2E9C-101B-9397-08002B2CF9AE}" pid="6" name="Objective-IsPublished">
    <vt:lpwstr>No</vt:lpwstr>
  </property>
  <property fmtid="{D5CDD505-2E9C-101B-9397-08002B2CF9AE}" pid="7" name="Objective-DatePublished">
    <vt:lpwstr/>
  </property>
  <property fmtid="{D5CDD505-2E9C-101B-9397-08002B2CF9AE}" pid="8" name="Objective-ModificationStamp">
    <vt:filetime>2008-01-24T13:00:00Z</vt:filetime>
  </property>
  <property fmtid="{D5CDD505-2E9C-101B-9397-08002B2CF9AE}" pid="9" name="Objective-Owner">
    <vt:lpwstr>Mark Davies</vt:lpwstr>
  </property>
  <property fmtid="{D5CDD505-2E9C-101B-9397-08002B2CF9AE}" pid="10" name="Objective-Path">
    <vt:lpwstr>Darebin City Council Global Folder:Business Administration Folders:Corporate Services - Business Administration Folders:General Manager Corporate Services - Business Administration Folders:ICAA Model Budget Taskforce:ICAA Model Budget year ended 30 June 2</vt:lpwstr>
  </property>
  <property fmtid="{D5CDD505-2E9C-101B-9397-08002B2CF9AE}" pid="11" name="Objective-Parent">
    <vt:lpwstr>ICAA Model Budget year ended 30 June 2009</vt:lpwstr>
  </property>
  <property fmtid="{D5CDD505-2E9C-101B-9397-08002B2CF9AE}" pid="12" name="Objective-State">
    <vt:lpwstr>Being Edited</vt:lpwstr>
  </property>
  <property fmtid="{D5CDD505-2E9C-101B-9397-08002B2CF9AE}" pid="13" name="Objective-Title">
    <vt:lpwstr>ICAA Model Budget EXCEL TEMPLATE year ended 30 June 2009</vt:lpwstr>
  </property>
  <property fmtid="{D5CDD505-2E9C-101B-9397-08002B2CF9AE}" pid="14" name="Objective-Version">
    <vt:lpwstr>0.2</vt:lpwstr>
  </property>
  <property fmtid="{D5CDD505-2E9C-101B-9397-08002B2CF9AE}" pid="15" name="Objective-VersionComment">
    <vt:lpwstr>Version 2</vt:lpwstr>
  </property>
  <property fmtid="{D5CDD505-2E9C-101B-9397-08002B2CF9AE}" pid="16" name="Objective-VersionNumber">
    <vt:i4>2</vt:i4>
  </property>
  <property fmtid="{D5CDD505-2E9C-101B-9397-08002B2CF9AE}" pid="17" name="Objective-FileNumber">
    <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Additional Information [system]">
    <vt:lpwstr/>
  </property>
  <property fmtid="{D5CDD505-2E9C-101B-9397-08002B2CF9AE}" pid="21" name="_NewReviewCycle">
    <vt:lpwstr/>
  </property>
  <property fmtid="{D5CDD505-2E9C-101B-9397-08002B2CF9AE}" pid="22" name="ContentTypeId">
    <vt:lpwstr>0x010100831AB7F96AEF13458F043989706E7E3E00031367038B5C4246BE55A60A950250D8</vt:lpwstr>
  </property>
  <property fmtid="{D5CDD505-2E9C-101B-9397-08002B2CF9AE}" pid="23" name="AGLSSubject">
    <vt:lpwstr>30;#Budgets|1c85addd-5d71-4150-8a04-dcc90e22cc28</vt:lpwstr>
  </property>
  <property fmtid="{D5CDD505-2E9C-101B-9397-08002B2CF9AE}" pid="24" name="_dlc_DocIdItemGuid">
    <vt:lpwstr>1417ade8-f267-4c6e-8c41-b0b57a586fe0</vt:lpwstr>
  </property>
  <property fmtid="{D5CDD505-2E9C-101B-9397-08002B2CF9AE}" pid="25" name="Section">
    <vt:lpwstr/>
  </property>
  <property fmtid="{D5CDD505-2E9C-101B-9397-08002B2CF9AE}" pid="26" name="Sub-Section">
    <vt:lpwstr/>
  </property>
  <property fmtid="{D5CDD505-2E9C-101B-9397-08002B2CF9AE}" pid="27" name="Agency">
    <vt:lpwstr>1;#Department of Environment, Land, Water and Planning|607a3f87-1228-4cd9-82a5-076aa8776274</vt:lpwstr>
  </property>
  <property fmtid="{D5CDD505-2E9C-101B-9397-08002B2CF9AE}" pid="28" name="Branch">
    <vt:lpwstr>6;#Sector Performance and Development|76390a19-a1fc-4284-a89c-58f68cd51307</vt:lpwstr>
  </property>
  <property fmtid="{D5CDD505-2E9C-101B-9397-08002B2CF9AE}" pid="29" name="Division">
    <vt:lpwstr>5;#Local Government Victoria|f6ecfee0-2e0c-4d0c-8535-bce6333ce498</vt:lpwstr>
  </property>
  <property fmtid="{D5CDD505-2E9C-101B-9397-08002B2CF9AE}" pid="30" name="Group1">
    <vt:lpwstr>4;#Local Infrastructure|35232ce7-1039-46ab-a331-4c8e969be43f</vt:lpwstr>
  </property>
  <property fmtid="{D5CDD505-2E9C-101B-9397-08002B2CF9AE}" pid="31" name="Dissemination Limiting Marker">
    <vt:lpwstr>2;#FOUO|955eb6fc-b35a-4808-8aa5-31e514fa3f26</vt:lpwstr>
  </property>
  <property fmtid="{D5CDD505-2E9C-101B-9397-08002B2CF9AE}" pid="32" name="Security Classification">
    <vt:lpwstr>3;#Unclassified|7fa379f4-4aba-4692-ab80-7d39d3a23cf4</vt:lpwstr>
  </property>
  <property fmtid="{D5CDD505-2E9C-101B-9397-08002B2CF9AE}" pid="33" name="Local Government Authority (LGA)">
    <vt:lpwstr>132;#All LGAs|d72c2f90-2b50-4d7b-bb2d-26e59086c33c</vt:lpwstr>
  </property>
  <property fmtid="{D5CDD505-2E9C-101B-9397-08002B2CF9AE}" pid="34" name="SharedWithUsers">
    <vt:lpwstr>974;#Gerry P Smith (DELWP);#32;#Paul J Roche (DELWP)</vt:lpwstr>
  </property>
  <property fmtid="{D5CDD505-2E9C-101B-9397-08002B2CF9AE}" pid="35" name="Order">
    <vt:r8>305300</vt:r8>
  </property>
  <property fmtid="{D5CDD505-2E9C-101B-9397-08002B2CF9AE}" pid="36" name="AuthorIds_UIVersion_512">
    <vt:lpwstr>29</vt:lpwstr>
  </property>
  <property fmtid="{D5CDD505-2E9C-101B-9397-08002B2CF9AE}" pid="37" name="AuthorIds_UIVersion_2">
    <vt:lpwstr>29</vt:lpwstr>
  </property>
  <property fmtid="{D5CDD505-2E9C-101B-9397-08002B2CF9AE}" pid="38" name="MSIP_Label_871f8e01-5a41-4a43-8bba-c7dd4ca448cd_Enabled">
    <vt:lpwstr>true</vt:lpwstr>
  </property>
  <property fmtid="{D5CDD505-2E9C-101B-9397-08002B2CF9AE}" pid="39" name="MSIP_Label_871f8e01-5a41-4a43-8bba-c7dd4ca448cd_SetDate">
    <vt:lpwstr>2024-02-20T00:40:08Z</vt:lpwstr>
  </property>
  <property fmtid="{D5CDD505-2E9C-101B-9397-08002B2CF9AE}" pid="40" name="MSIP_Label_871f8e01-5a41-4a43-8bba-c7dd4ca448cd_Method">
    <vt:lpwstr>Privileged</vt:lpwstr>
  </property>
  <property fmtid="{D5CDD505-2E9C-101B-9397-08002B2CF9AE}" pid="41" name="MSIP_Label_871f8e01-5a41-4a43-8bba-c7dd4ca448cd_Name">
    <vt:lpwstr>Do Not Mark (DJPR)</vt:lpwstr>
  </property>
  <property fmtid="{D5CDD505-2E9C-101B-9397-08002B2CF9AE}" pid="42" name="MSIP_Label_871f8e01-5a41-4a43-8bba-c7dd4ca448cd_SiteId">
    <vt:lpwstr>722ea0be-3e1c-4b11-ad6f-9401d6856e24</vt:lpwstr>
  </property>
  <property fmtid="{D5CDD505-2E9C-101B-9397-08002B2CF9AE}" pid="43" name="MSIP_Label_871f8e01-5a41-4a43-8bba-c7dd4ca448cd_ActionId">
    <vt:lpwstr>5419c769-3007-4652-b372-2d146cff0594</vt:lpwstr>
  </property>
  <property fmtid="{D5CDD505-2E9C-101B-9397-08002B2CF9AE}" pid="44" name="MSIP_Label_871f8e01-5a41-4a43-8bba-c7dd4ca448cd_ContentBits">
    <vt:lpwstr>0</vt:lpwstr>
  </property>
  <property fmtid="{D5CDD505-2E9C-101B-9397-08002B2CF9AE}" pid="45" name="MediaServiceImageTags">
    <vt:lpwstr/>
  </property>
</Properties>
</file>